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53222"/>
  <bookViews>
    <workbookView xWindow="0" yWindow="0" windowWidth="28800" windowHeight="11865" tabRatio="753" activeTab="3"/>
  </bookViews>
  <sheets>
    <sheet name="Deliverables" sheetId="89" r:id="rId1"/>
    <sheet name="Deliverables - Potential Harm" sheetId="98" r:id="rId2"/>
    <sheet name="Organizational Units" sheetId="91" r:id="rId3"/>
    <sheet name="ComprehensiveStrategic Finance" sheetId="105" r:id="rId4"/>
    <sheet name="Performance Measures" sheetId="62" r:id="rId5"/>
    <sheet name="Strategic Plan Summary" sheetId="106" r:id="rId6"/>
    <sheet name="Drop Down Options" sheetId="36" r:id="rId7"/>
  </sheets>
  <externalReferences>
    <externalReference r:id="rId8"/>
    <externalReference r:id="rId9"/>
  </externalReferences>
  <definedNames>
    <definedName name="AgencyName">'Drop Down Options'!$A$1:$A$5</definedName>
    <definedName name="BasisforEval" localSheetId="3">'[1]Drop Down Options'!#REF!</definedName>
    <definedName name="BasisforEval">'Drop Down Options'!#REF!</definedName>
    <definedName name="BasisforfurtherEval" localSheetId="3">'[1]Drop Down Options'!#REF!</definedName>
    <definedName name="BasisforfurtherEval">'Drop Down Options'!#REF!</definedName>
    <definedName name="Eval">'Drop Down Options'!$A$17:$A$21</definedName>
    <definedName name="EvalOptions" localSheetId="3">'[1]Drop Down Options'!#REF!</definedName>
    <definedName name="EvalOptions">'Drop Down Options'!#REF!</definedName>
    <definedName name="PartnerEntityType">'Drop Down Options'!$A$24:$A$29</definedName>
    <definedName name="_xlnm.Print_Titles" localSheetId="3">'ComprehensiveStrategic Finance'!$1:$2</definedName>
    <definedName name="_xlnm.Print_Titles" localSheetId="0">Deliverables!$1:$4</definedName>
    <definedName name="_xlnm.Print_Titles" localSheetId="1">'Deliverables - Potential Harm'!$1:$4</definedName>
    <definedName name="_xlnm.Print_Titles" localSheetId="2">'Organizational Units'!$6:$6</definedName>
    <definedName name="_xlnm.Print_Titles" localSheetId="4">'Performance Measures'!$7:$7</definedName>
    <definedName name="_xlnm.Print_Titles" localSheetId="5">'Strategic Plan Summary'!$12:$13</definedName>
    <definedName name="TypeofMeasure">[2]Sheet1!$C$8:$C$11</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06" l="1"/>
  <c r="G28" i="106" s="1"/>
  <c r="I26" i="106"/>
  <c r="G26" i="106" s="1"/>
  <c r="I25" i="106"/>
  <c r="G25" i="106" s="1"/>
  <c r="I22" i="106"/>
  <c r="G22" i="106" s="1"/>
  <c r="I20" i="106"/>
  <c r="G20" i="106" s="1"/>
  <c r="I19" i="106"/>
  <c r="G19" i="106" s="1"/>
  <c r="I18" i="106"/>
  <c r="G18" i="106" s="1"/>
  <c r="I17" i="106"/>
  <c r="G17" i="106" s="1"/>
  <c r="I16" i="106"/>
  <c r="G16" i="106" s="1"/>
  <c r="E10" i="106" s="1"/>
  <c r="I46" i="106" s="1"/>
  <c r="E46" i="106" s="1"/>
  <c r="H187" i="105"/>
  <c r="G187" i="105"/>
  <c r="E187" i="105"/>
  <c r="D187" i="105"/>
  <c r="H186" i="105"/>
  <c r="E186" i="105"/>
  <c r="D186" i="105"/>
  <c r="B185" i="105"/>
  <c r="H184" i="105"/>
  <c r="D184" i="105"/>
  <c r="B184" i="105"/>
  <c r="C183" i="105"/>
  <c r="B183" i="105"/>
  <c r="F182" i="105"/>
  <c r="C182" i="105"/>
  <c r="B182" i="105"/>
  <c r="C181" i="105"/>
  <c r="B181" i="105"/>
  <c r="F177" i="105"/>
  <c r="F187" i="105" s="1"/>
  <c r="C176" i="105"/>
  <c r="C175" i="105"/>
  <c r="C174" i="105"/>
  <c r="C173" i="105"/>
  <c r="H168" i="105"/>
  <c r="G168" i="105"/>
  <c r="G186" i="105" s="1"/>
  <c r="F168" i="105"/>
  <c r="F186" i="105" s="1"/>
  <c r="E168" i="105"/>
  <c r="D168" i="105"/>
  <c r="C168" i="105"/>
  <c r="C186" i="105" s="1"/>
  <c r="C166" i="105"/>
  <c r="C165" i="105"/>
  <c r="C163" i="105"/>
  <c r="C162" i="105"/>
  <c r="C159" i="105"/>
  <c r="C158" i="105"/>
  <c r="C157" i="105"/>
  <c r="C156" i="105"/>
  <c r="C154" i="105"/>
  <c r="C153" i="105"/>
  <c r="C150" i="105"/>
  <c r="C148" i="105"/>
  <c r="C147" i="105"/>
  <c r="C146" i="105"/>
  <c r="C145" i="105"/>
  <c r="C144" i="105"/>
  <c r="H137" i="105"/>
  <c r="G137" i="105"/>
  <c r="F137" i="105"/>
  <c r="E137" i="105"/>
  <c r="D137" i="105"/>
  <c r="H136" i="105"/>
  <c r="G136" i="105"/>
  <c r="F136" i="105"/>
  <c r="E136" i="105"/>
  <c r="D136" i="105"/>
  <c r="G135" i="105"/>
  <c r="C135" i="105"/>
  <c r="H132" i="105"/>
  <c r="G132" i="105"/>
  <c r="F132" i="105"/>
  <c r="E132" i="105"/>
  <c r="D132" i="105"/>
  <c r="D126" i="105"/>
  <c r="C126" i="105" s="1"/>
  <c r="H125" i="105"/>
  <c r="H127" i="105" s="1"/>
  <c r="G125" i="105"/>
  <c r="G127" i="105" s="1"/>
  <c r="E125" i="105"/>
  <c r="E127" i="105" s="1"/>
  <c r="C124" i="105"/>
  <c r="B122" i="105"/>
  <c r="H120" i="105"/>
  <c r="H138" i="105" s="1"/>
  <c r="G120" i="105"/>
  <c r="G184" i="105" s="1"/>
  <c r="F120" i="105"/>
  <c r="F138" i="105" s="1"/>
  <c r="E120" i="105"/>
  <c r="E184" i="105" s="1"/>
  <c r="D120" i="105"/>
  <c r="D138" i="105" s="1"/>
  <c r="C120" i="105"/>
  <c r="C184" i="105" s="1"/>
  <c r="B120" i="105"/>
  <c r="H119" i="105"/>
  <c r="G119" i="105"/>
  <c r="F119" i="105"/>
  <c r="E119" i="105"/>
  <c r="D119" i="105"/>
  <c r="C119" i="105"/>
  <c r="B119" i="105"/>
  <c r="B118" i="105"/>
  <c r="H115" i="105"/>
  <c r="F115" i="105"/>
  <c r="F123" i="105" s="1"/>
  <c r="F125" i="105" s="1"/>
  <c r="F127" i="105" s="1"/>
  <c r="E115" i="105"/>
  <c r="G114" i="105"/>
  <c r="C114" i="105" s="1"/>
  <c r="H110" i="105"/>
  <c r="G110" i="105"/>
  <c r="F110" i="105"/>
  <c r="E110" i="105"/>
  <c r="D110" i="105"/>
  <c r="H109" i="105"/>
  <c r="G109" i="105"/>
  <c r="F109" i="105"/>
  <c r="E109" i="105"/>
  <c r="D109" i="105"/>
  <c r="C106" i="105"/>
  <c r="H103" i="105"/>
  <c r="F103" i="105"/>
  <c r="E103" i="105"/>
  <c r="D103" i="105"/>
  <c r="H102" i="105"/>
  <c r="G102" i="105"/>
  <c r="F102" i="105"/>
  <c r="E102" i="105"/>
  <c r="D102" i="105"/>
  <c r="H101" i="105"/>
  <c r="G101" i="105"/>
  <c r="F101" i="105"/>
  <c r="D101" i="105"/>
  <c r="H100" i="105"/>
  <c r="G100" i="105"/>
  <c r="G183" i="105" s="1"/>
  <c r="F100" i="105"/>
  <c r="F183" i="105" s="1"/>
  <c r="E100" i="105"/>
  <c r="E183" i="105" s="1"/>
  <c r="D100" i="105"/>
  <c r="D183" i="105" s="1"/>
  <c r="H99" i="105"/>
  <c r="H182" i="105" s="1"/>
  <c r="G99" i="105"/>
  <c r="G182" i="105" s="1"/>
  <c r="F99" i="105"/>
  <c r="E99" i="105"/>
  <c r="E182" i="105" s="1"/>
  <c r="D99" i="105"/>
  <c r="D182" i="105" s="1"/>
  <c r="H98" i="105"/>
  <c r="H181" i="105" s="1"/>
  <c r="G98" i="105"/>
  <c r="G181" i="105" s="1"/>
  <c r="F98" i="105"/>
  <c r="F135" i="105" s="1"/>
  <c r="E98" i="105"/>
  <c r="E181" i="105" s="1"/>
  <c r="D98" i="105"/>
  <c r="D181" i="105" s="1"/>
  <c r="H91" i="105"/>
  <c r="G91" i="105"/>
  <c r="E91" i="105"/>
  <c r="D91" i="105"/>
  <c r="E90" i="105"/>
  <c r="B89" i="105"/>
  <c r="H88" i="105"/>
  <c r="G88" i="105"/>
  <c r="F88" i="105"/>
  <c r="E88" i="105"/>
  <c r="D88" i="105"/>
  <c r="C88" i="105"/>
  <c r="H87" i="105"/>
  <c r="G87" i="105"/>
  <c r="F87" i="105"/>
  <c r="E87" i="105"/>
  <c r="D87" i="105"/>
  <c r="C87" i="105"/>
  <c r="H86" i="105"/>
  <c r="G86" i="105"/>
  <c r="F86" i="105"/>
  <c r="E86" i="105"/>
  <c r="D86" i="105"/>
  <c r="C86" i="105"/>
  <c r="H85" i="105"/>
  <c r="G85" i="105"/>
  <c r="F85" i="105"/>
  <c r="E85" i="105"/>
  <c r="D85" i="105"/>
  <c r="C85" i="105"/>
  <c r="F81" i="105"/>
  <c r="F91" i="105" s="1"/>
  <c r="C81" i="105"/>
  <c r="C91" i="105" s="1"/>
  <c r="C80" i="105"/>
  <c r="C79" i="105"/>
  <c r="C78" i="105"/>
  <c r="H73" i="105"/>
  <c r="H90" i="105" s="1"/>
  <c r="G73" i="105"/>
  <c r="G90" i="105" s="1"/>
  <c r="F73" i="105"/>
  <c r="E73" i="105"/>
  <c r="D73" i="105"/>
  <c r="C73" i="105" s="1"/>
  <c r="C90" i="105" s="1"/>
  <c r="C70" i="105"/>
  <c r="C69" i="105"/>
  <c r="C67" i="105"/>
  <c r="C66" i="105"/>
  <c r="C63" i="105"/>
  <c r="C61" i="105"/>
  <c r="C60" i="105"/>
  <c r="C59" i="105"/>
  <c r="C58" i="105"/>
  <c r="C57" i="105"/>
  <c r="C71" i="105" s="1"/>
  <c r="H51" i="105"/>
  <c r="G51" i="105"/>
  <c r="F51" i="105"/>
  <c r="E51" i="105"/>
  <c r="D51" i="105"/>
  <c r="C51" i="105"/>
  <c r="H48" i="105"/>
  <c r="G48" i="105"/>
  <c r="F48" i="105"/>
  <c r="E48" i="105"/>
  <c r="D48" i="105"/>
  <c r="C48" i="105"/>
  <c r="E40" i="105"/>
  <c r="C39" i="105"/>
  <c r="H38" i="105"/>
  <c r="H40" i="105" s="1"/>
  <c r="G38" i="105"/>
  <c r="G40" i="105" s="1"/>
  <c r="F38" i="105"/>
  <c r="F40" i="105" s="1"/>
  <c r="E38" i="105"/>
  <c r="D38" i="105"/>
  <c r="D40" i="105" s="1"/>
  <c r="C37" i="105"/>
  <c r="C36" i="105"/>
  <c r="H27" i="105"/>
  <c r="G27" i="105"/>
  <c r="F27" i="105"/>
  <c r="D27" i="105"/>
  <c r="C27" i="105" s="1"/>
  <c r="C26" i="105"/>
  <c r="E25" i="105"/>
  <c r="E27" i="105" s="1"/>
  <c r="C25" i="105"/>
  <c r="C18" i="105"/>
  <c r="E45" i="106" l="1"/>
  <c r="E47" i="106"/>
  <c r="I30" i="106"/>
  <c r="G30" i="106" s="1"/>
  <c r="I34" i="106"/>
  <c r="G34" i="106" s="1"/>
  <c r="I37" i="106"/>
  <c r="G37" i="106" s="1"/>
  <c r="I45" i="106"/>
  <c r="I47" i="106"/>
  <c r="E16" i="106"/>
  <c r="C16" i="106" s="1"/>
  <c r="E17" i="106"/>
  <c r="C17" i="106" s="1"/>
  <c r="E18" i="106"/>
  <c r="C18" i="106" s="1"/>
  <c r="E19" i="106"/>
  <c r="C19" i="106" s="1"/>
  <c r="E20" i="106"/>
  <c r="C20" i="106" s="1"/>
  <c r="E22" i="106"/>
  <c r="C22" i="106" s="1"/>
  <c r="E25" i="106"/>
  <c r="C25" i="106" s="1"/>
  <c r="E26" i="106"/>
  <c r="C26" i="106" s="1"/>
  <c r="E28" i="106"/>
  <c r="C28" i="106" s="1"/>
  <c r="E29" i="106"/>
  <c r="C29" i="106" s="1"/>
  <c r="I29" i="106"/>
  <c r="I31" i="106"/>
  <c r="G31" i="106" s="1"/>
  <c r="I35" i="106"/>
  <c r="G35" i="106" s="1"/>
  <c r="I38" i="106"/>
  <c r="G38" i="106" s="1"/>
  <c r="F89" i="105"/>
  <c r="F92" i="105" s="1"/>
  <c r="F52" i="105"/>
  <c r="F185" i="105"/>
  <c r="F188" i="105" s="1"/>
  <c r="F139" i="105"/>
  <c r="G139" i="105"/>
  <c r="G185" i="105"/>
  <c r="G188" i="105" s="1"/>
  <c r="G89" i="105"/>
  <c r="G92" i="105" s="1"/>
  <c r="G52" i="105"/>
  <c r="H139" i="105"/>
  <c r="H185" i="105"/>
  <c r="H188" i="105" s="1"/>
  <c r="D52" i="105"/>
  <c r="C40" i="105"/>
  <c r="D89" i="105"/>
  <c r="H52" i="105"/>
  <c r="H41" i="105"/>
  <c r="H89" i="105"/>
  <c r="H92" i="105" s="1"/>
  <c r="E185" i="105"/>
  <c r="E188" i="105" s="1"/>
  <c r="E139" i="105"/>
  <c r="E52" i="105"/>
  <c r="C138" i="105"/>
  <c r="G138" i="105"/>
  <c r="F181" i="105"/>
  <c r="F184" i="105"/>
  <c r="E89" i="105"/>
  <c r="E92" i="105" s="1"/>
  <c r="G115" i="105"/>
  <c r="D135" i="105"/>
  <c r="H135" i="105"/>
  <c r="D90" i="105"/>
  <c r="D113" i="105"/>
  <c r="E135" i="105"/>
  <c r="E138" i="105"/>
  <c r="C177" i="105"/>
  <c r="C187" i="105" s="1"/>
  <c r="C38" i="105"/>
  <c r="C89" i="105" l="1"/>
  <c r="C52" i="105"/>
  <c r="C41" i="105"/>
  <c r="D115" i="105"/>
  <c r="C113" i="105"/>
  <c r="G41" i="105"/>
  <c r="F41" i="105"/>
  <c r="D92" i="105"/>
  <c r="C92" i="105" s="1"/>
  <c r="E41" i="105"/>
  <c r="D41" i="105"/>
  <c r="C115" i="105" l="1"/>
  <c r="D123" i="105"/>
  <c r="C123" i="105" l="1"/>
  <c r="D125" i="105"/>
  <c r="C125" i="105" l="1"/>
  <c r="D127" i="105"/>
  <c r="D139" i="105" l="1"/>
  <c r="C127" i="105"/>
  <c r="D128" i="105"/>
  <c r="D185" i="105"/>
  <c r="D188" i="105" s="1"/>
  <c r="H128" i="105"/>
  <c r="C139" i="105" l="1"/>
  <c r="C128" i="105"/>
  <c r="C185" i="105"/>
  <c r="C188" i="105" s="1"/>
  <c r="F128" i="105"/>
  <c r="E128" i="105"/>
  <c r="G128" i="105"/>
  <c r="C14" i="98" l="1"/>
  <c r="C13" i="98" l="1"/>
  <c r="B13" i="98"/>
  <c r="B9" i="98" l="1"/>
  <c r="C12" i="98" l="1"/>
  <c r="C11" i="98"/>
  <c r="C9" i="98"/>
  <c r="C10" i="98"/>
  <c r="C7" i="98"/>
  <c r="B7" i="98"/>
  <c r="B12" i="98"/>
  <c r="B11" i="98"/>
  <c r="B10" i="98"/>
  <c r="C5" i="98" l="1"/>
  <c r="B5" i="98"/>
  <c r="B6" i="98" l="1"/>
  <c r="C6" i="98"/>
</calcChain>
</file>

<file path=xl/sharedStrings.xml><?xml version="1.0" encoding="utf-8"?>
<sst xmlns="http://schemas.openxmlformats.org/spreadsheetml/2006/main" count="996" uniqueCount="450">
  <si>
    <t>Agency Responding</t>
  </si>
  <si>
    <t>Date of Submission</t>
  </si>
  <si>
    <t>Outcome Measure</t>
  </si>
  <si>
    <t>Efficiency Measure</t>
  </si>
  <si>
    <t>Output Measure</t>
  </si>
  <si>
    <t>Item #</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</si>
  <si>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</si>
  <si>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t>
  </si>
  <si>
    <t>State</t>
  </si>
  <si>
    <t>Federal</t>
  </si>
  <si>
    <t>Input/Activity Measure</t>
  </si>
  <si>
    <t>Yes</t>
  </si>
  <si>
    <t>No</t>
  </si>
  <si>
    <t>Jurisdiction</t>
  </si>
  <si>
    <t>Type of Law</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</si>
  <si>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</si>
  <si>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</si>
  <si>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</si>
  <si>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</si>
  <si>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</si>
  <si>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</si>
  <si>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</si>
  <si>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</si>
  <si>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</si>
  <si>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</si>
  <si>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</si>
  <si>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Deliverable</t>
  </si>
  <si>
    <t>Applicable Laws</t>
  </si>
  <si>
    <t>Line #</t>
  </si>
  <si>
    <t>Total</t>
  </si>
  <si>
    <t>Amounts appropriated, and amounts authorized, to the agency for 2016-17 that were not spent AND the agency can spend in 2017-18</t>
  </si>
  <si>
    <t>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</si>
  <si>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</si>
  <si>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</si>
  <si>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</si>
  <si>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</si>
  <si>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</si>
  <si>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</si>
  <si>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</si>
  <si>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</si>
  <si>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</si>
  <si>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</si>
  <si>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</si>
  <si>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</si>
  <si>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</si>
  <si>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</si>
  <si>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</si>
  <si>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</si>
  <si>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</si>
  <si>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</si>
  <si>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</si>
  <si>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</si>
  <si>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</si>
  <si>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</si>
  <si>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</si>
  <si>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</si>
  <si>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</si>
  <si>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</si>
  <si>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</si>
  <si>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</si>
  <si>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</si>
  <si>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</si>
  <si>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</si>
  <si>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</si>
  <si>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</si>
  <si>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</si>
  <si>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</si>
  <si>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</si>
  <si>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</si>
  <si>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</si>
  <si>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</si>
  <si>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</si>
  <si>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</si>
  <si>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</si>
  <si>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</si>
  <si>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</si>
  <si>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</si>
  <si>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</si>
  <si>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</si>
  <si>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</si>
  <si>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</si>
  <si>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</si>
  <si>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</si>
  <si>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</si>
  <si>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</si>
  <si>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</si>
  <si>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</si>
  <si>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</si>
  <si>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</si>
  <si>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</si>
  <si>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</si>
  <si>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</si>
  <si>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</si>
  <si>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</si>
  <si>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</si>
  <si>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</si>
  <si>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</si>
  <si>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</si>
  <si>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</si>
  <si>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</si>
  <si>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</si>
  <si>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</si>
  <si>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</si>
  <si>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</si>
  <si>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</si>
  <si>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</si>
  <si>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</si>
  <si>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</si>
  <si>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</si>
  <si>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</si>
  <si>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</si>
  <si>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</si>
  <si>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</si>
  <si>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</si>
  <si>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</si>
  <si>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</si>
  <si>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</si>
  <si>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</si>
  <si>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r>
      <t xml:space="preserve">Target and Actual Results (Time Period #5 - </t>
    </r>
    <r>
      <rPr>
        <sz val="10"/>
        <color theme="1"/>
        <rFont val="Calibri Light"/>
        <family val="2"/>
        <scheme val="major"/>
      </rPr>
      <t>most recent completed time period)</t>
    </r>
  </si>
  <si>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</si>
  <si>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</si>
  <si>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</si>
  <si>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</si>
  <si>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</si>
  <si>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</si>
  <si>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</si>
  <si>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</si>
  <si>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t>Amounts Appropriated and Authorized (i.e. allowed to spend)</t>
  </si>
  <si>
    <t>Prior to receiving these report guidelines, did the agency have a comprehensive strategic plan? (enter Yes or No after the question mark in this cell)</t>
  </si>
  <si>
    <t xml:space="preserve">(minus) Spending/Transferring agency does not control </t>
  </si>
  <si>
    <t>Summary of Resources Available</t>
  </si>
  <si>
    <t>Total spent toward Strategic Plan</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</si>
  <si>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</si>
  <si>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</si>
  <si>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</si>
  <si>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</si>
  <si>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</si>
  <si>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</si>
  <si>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</si>
  <si>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</si>
  <si>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</si>
  <si>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</si>
  <si>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</si>
  <si>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</si>
  <si>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</si>
  <si>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</si>
  <si>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</si>
  <si>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</si>
  <si>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</si>
  <si>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 of Total Available to Spend</t>
  </si>
  <si>
    <t>Amount of remaining</t>
  </si>
  <si>
    <t>Amount remaining</t>
  </si>
  <si>
    <t>Total # of FTEs available / Total # filled at start of year</t>
  </si>
  <si>
    <t># of FTE equivalents planned to utilize</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</si>
  <si>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</si>
  <si>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</si>
  <si>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</si>
  <si>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</si>
  <si>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</si>
  <si>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</si>
  <si>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</si>
  <si>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</si>
  <si>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</si>
  <si>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</si>
  <si>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</si>
  <si>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</si>
  <si>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</si>
  <si>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</si>
  <si>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</si>
  <si>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</si>
  <si>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</si>
  <si>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</si>
  <si>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</si>
  <si>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</si>
  <si>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</si>
  <si>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</si>
  <si>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</si>
  <si>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</si>
  <si>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not toward Strategic Plan in 2017-18</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</si>
  <si>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</si>
  <si>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</si>
  <si>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</si>
  <si>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</si>
  <si>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</si>
  <si>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</si>
  <si>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</si>
  <si>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</si>
  <si>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</si>
  <si>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</si>
  <si>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</si>
  <si>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</si>
  <si>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</si>
  <si>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</si>
  <si>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</si>
  <si>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</si>
  <si>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</si>
  <si>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</si>
  <si>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</si>
  <si>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</si>
  <si>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</si>
  <si>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</si>
  <si>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</si>
  <si>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Is deliverable provided because…</t>
  </si>
  <si>
    <t>Require</t>
  </si>
  <si>
    <t>Allow</t>
  </si>
  <si>
    <t>Not specifically mentioned in law, but provided to achieve the requirements of the applicable law</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</si>
  <si>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</si>
  <si>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</si>
  <si>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</si>
  <si>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</si>
  <si>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</si>
  <si>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</si>
  <si>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</si>
  <si>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</si>
  <si>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</si>
  <si>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</si>
  <si>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</si>
  <si>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</si>
  <si>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</si>
  <si>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</si>
  <si>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</si>
  <si>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</si>
  <si>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</si>
  <si>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</si>
  <si>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</si>
  <si>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</si>
  <si>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</si>
  <si>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</si>
  <si>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</si>
  <si>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</si>
  <si>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Associated Organizational Unit</t>
  </si>
  <si>
    <t>If yes, what type of service or product?</t>
  </si>
  <si>
    <t>Report our agency must/may provide</t>
  </si>
  <si>
    <t>Board, commission, or committee on which someone from our agency must/may serve</t>
  </si>
  <si>
    <t>Distribute funding to another entity</t>
  </si>
  <si>
    <t>Other service or product our agency must/may provide</t>
  </si>
  <si>
    <t>No - But relates to manner in which one or more agency deliverables is provided</t>
  </si>
  <si>
    <t>No - But relates to source of funding</t>
  </si>
  <si>
    <t>No - Does not relate directly to any agency deliverables</t>
  </si>
  <si>
    <t>2015-16</t>
  </si>
  <si>
    <r>
      <t xml:space="preserve">Did the agency make efforts to obtain information from employees leaving the agency (e.g., exit interview, survey, evaluation, etc.)? </t>
    </r>
    <r>
      <rPr>
        <sz val="10"/>
        <color theme="1"/>
        <rFont val="Calibri Light"/>
        <family val="2"/>
        <scheme val="major"/>
      </rPr>
      <t>(Y/N)</t>
    </r>
  </si>
  <si>
    <t>Total generated or received by June 30, 2017 (end of 2016-17</t>
  </si>
  <si>
    <t>Appropriations and authorizations remaining from 2017-18</t>
  </si>
  <si>
    <t>Fiscal Year 2018-19</t>
  </si>
  <si>
    <t>START OF YEAR FINANCIAL RESOURCES AVAILABLE (2018-19)</t>
  </si>
  <si>
    <t>Total generated or received by June 30, 2018 (end of 2017-18)</t>
  </si>
  <si>
    <t>Cash balance at the end of 2016-17</t>
  </si>
  <si>
    <t>Change in cash balance during 2017-18</t>
  </si>
  <si>
    <t>Total cash balance as of July 1, 2018 (start of 2018-19)</t>
  </si>
  <si>
    <t>RESOURCES AGENCY IS ALLOWED TO USE (2018-19)</t>
  </si>
  <si>
    <t>Amounts appropriated, and amounts authorized, to the agency for 2017-18 that were not spent AND the agency can spend in 2018-19</t>
  </si>
  <si>
    <t xml:space="preserve">Total allowed to spend at START of 2018-19  </t>
  </si>
  <si>
    <t xml:space="preserve">Total allowed to spend by END of 2018-19  </t>
  </si>
  <si>
    <t>HOW RESOURCES ARE UTILIZED (2018-19)</t>
  </si>
  <si>
    <t xml:space="preserve">Total Appropriated and Authorized (i.e. allowed to spend) by the end of 2018-19  </t>
  </si>
  <si>
    <t>Total not toward Strategic Plan in 2018-19</t>
  </si>
  <si>
    <t>END OF YEAR AMOUNT REMAINING (2018-19)</t>
  </si>
  <si>
    <t>2018-19</t>
  </si>
  <si>
    <t>% of Total Available</t>
  </si>
  <si>
    <t>2017-18 Appropriations &amp; Authorizations to agency (start of year)</t>
  </si>
  <si>
    <t>2017-18 Appropriations &amp; Authorizations to agency (during the year)</t>
  </si>
  <si>
    <t>2018-19 Appropriations &amp; Authorizations to agency (start of year)</t>
  </si>
  <si>
    <t>2018-19 Appropriations &amp; Authorizations to agency (during the year) (BUDGETED)</t>
  </si>
  <si>
    <t>Percentage of total funds allowed to spend</t>
  </si>
  <si>
    <t>Type of Measure</t>
  </si>
  <si>
    <t>Agency selected; Required by State; or Required by Federal</t>
  </si>
  <si>
    <t>Insert as many additional rows as needed to include entire strategic plan</t>
  </si>
  <si>
    <t>*DNE = Did not exist</t>
  </si>
  <si>
    <r>
      <rPr>
        <b/>
        <sz val="10"/>
        <rFont val="Calibri Light"/>
        <family val="2"/>
        <scheme val="major"/>
      </rPr>
      <t xml:space="preserve">Associated Deliverable(s) </t>
    </r>
    <r>
      <rPr>
        <sz val="10"/>
        <rFont val="Calibri Light"/>
        <family val="2"/>
        <scheme val="major"/>
      </rPr>
      <t xml:space="preserve">(i.e., service or product)
</t>
    </r>
  </si>
  <si>
    <r>
      <rPr>
        <b/>
        <sz val="10"/>
        <color theme="1"/>
        <rFont val="Calibri Light"/>
        <family val="2"/>
        <scheme val="major"/>
      </rPr>
      <t>Additional comments from agency</t>
    </r>
    <r>
      <rPr>
        <sz val="10"/>
        <color theme="1"/>
        <rFont val="Calibri Light"/>
        <family val="2"/>
        <scheme val="major"/>
      </rPr>
      <t xml:space="preserve"> (optional)</t>
    </r>
  </si>
  <si>
    <r>
      <t xml:space="preserve">Responsible Employee Name &amp; Time staff member has been responsible for the strategy 
</t>
    </r>
    <r>
      <rPr>
        <sz val="10"/>
        <rFont val="Calibri Light"/>
        <family val="2"/>
        <scheme val="major"/>
      </rPr>
      <t>(e.g. John Doe (responsible less than 3 years) or Jane Doe (responsible more than 3 years))</t>
    </r>
    <r>
      <rPr>
        <b/>
        <sz val="10"/>
        <rFont val="Calibri Light"/>
        <family val="2"/>
        <scheme val="major"/>
      </rPr>
      <t xml:space="preserve"> </t>
    </r>
  </si>
  <si>
    <t>What is agency seeking in relation to Target?</t>
  </si>
  <si>
    <t>Meet exactly</t>
  </si>
  <si>
    <t>Meet or obtain higher value</t>
  </si>
  <si>
    <t>Meet or obtain lower value</t>
  </si>
  <si>
    <r>
      <t xml:space="preserve">Partner(s), by segment, the agency works with to achieve the strategy </t>
    </r>
    <r>
      <rPr>
        <sz val="10"/>
        <rFont val="Calibri Light"/>
        <family val="2"/>
        <scheme val="major"/>
      </rPr>
      <t>(Federal Government; State Government; Local Government; Higher Education Institution; K-12 Education Institution; Private Business; Non-Profit Entity; Individual; or Other)</t>
    </r>
  </si>
  <si>
    <t>Optional - Service or Product component(s)</t>
  </si>
  <si>
    <r>
      <t xml:space="preserve">Additional comments from agency </t>
    </r>
    <r>
      <rPr>
        <sz val="10"/>
        <color theme="1"/>
        <rFont val="Calibri Light"/>
        <family val="2"/>
        <scheme val="major"/>
      </rPr>
      <t>(Optional)</t>
    </r>
  </si>
  <si>
    <r>
      <t xml:space="preserve">Optional - Service or Product component(s) </t>
    </r>
    <r>
      <rPr>
        <sz val="10"/>
        <color theme="1"/>
        <rFont val="Calibri Light"/>
        <family val="2"/>
        <scheme val="major"/>
      </rPr>
      <t>(List actions needed to provide the deliverable OR if deliverable is too broad to complete the remaining columns, list, on separate rows, each product/service associated with the deliverable for which the agency can complete the remaining columns)</t>
    </r>
  </si>
  <si>
    <r>
      <t xml:space="preserve">Average Number of Employees </t>
    </r>
    <r>
      <rPr>
        <sz val="10"/>
        <rFont val="Calibri Light"/>
        <family val="2"/>
        <scheme val="major"/>
      </rPr>
      <t>in the organizational unit (see Guidelines for how to calculate)</t>
    </r>
  </si>
  <si>
    <r>
      <t xml:space="preserve">Deliverable </t>
    </r>
    <r>
      <rPr>
        <sz val="10"/>
        <rFont val="Calibri Light"/>
        <family val="2"/>
        <scheme val="major"/>
      </rPr>
      <t>(See Guidelines)</t>
    </r>
  </si>
  <si>
    <r>
      <t xml:space="preserve">Greatest potential harm to the public if deliverable is not provided </t>
    </r>
    <r>
      <rPr>
        <sz val="10"/>
        <color theme="1"/>
        <rFont val="Calibri Light"/>
        <family val="2"/>
        <scheme val="major"/>
      </rPr>
      <t>(See Guidelines)</t>
    </r>
  </si>
  <si>
    <r>
      <t xml:space="preserve">1-3 recommendations to the General Assembly, other than $ and providing the deliverable, for how the General Assembly can help avoid the greatest potential harm </t>
    </r>
    <r>
      <rPr>
        <sz val="10"/>
        <color theme="1"/>
        <rFont val="Calibri Light"/>
        <family val="2"/>
        <scheme val="major"/>
      </rPr>
      <t>(See Guidelines)</t>
    </r>
  </si>
  <si>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 xml:space="preserve">in the organizational unit? </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</si>
  <si>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</si>
  <si>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</si>
  <si>
    <t>Percentage of total funds allowed to spend (will auto-calculate)</t>
  </si>
  <si>
    <r>
      <t>Toward Agency's 2017-18 Comprehensive Strategic Plan</t>
    </r>
    <r>
      <rPr>
        <sz val="10"/>
        <rFont val="Calibri Light"/>
        <family val="2"/>
        <scheme val="major"/>
      </rPr>
      <t xml:space="preserve"> (By Strategy)</t>
    </r>
  </si>
  <si>
    <r>
      <t>Toward Agency's 2018-19 Comprehensive Strategic Plan</t>
    </r>
    <r>
      <rPr>
        <sz val="10"/>
        <rFont val="Calibri Light"/>
        <family val="2"/>
        <scheme val="major"/>
      </rPr>
      <t xml:space="preserve"> (By Strategy)</t>
    </r>
  </si>
  <si>
    <t>Insert each unrelated purpose on a separate row; add as many rows as needed</t>
  </si>
  <si>
    <t>Does this person have input into the budget for the strategy?</t>
  </si>
  <si>
    <r>
      <t xml:space="preserve">Associated Performance Measures </t>
    </r>
    <r>
      <rPr>
        <sz val="10"/>
        <color theme="1"/>
        <rFont val="Calibri Light"/>
        <family val="2"/>
        <scheme val="major"/>
      </rPr>
      <t>(Please ensure each performance measure is on a separate line within the cell by typing the first associated performance measure, then press "Alt + Enter," then type the next assoc. PM, the press "Alt + Enter," and continue until all associated PMs are entered)</t>
    </r>
  </si>
  <si>
    <t>If source of funds is multi-year grant, # of years, including this year, remaining</t>
  </si>
  <si>
    <t>External restrictions (from state/federal government, grant issuer, etc.), if any, on use of funds</t>
  </si>
  <si>
    <t>WLGOS Academic, Admissions, Administrative and Counseling Departments.</t>
  </si>
  <si>
    <t>WLGOS Academic and Counseling Department</t>
  </si>
  <si>
    <t>WLGOS</t>
  </si>
  <si>
    <t>State Proviso 5.1</t>
  </si>
  <si>
    <t>Wil Lou Gray Opportunity School</t>
  </si>
  <si>
    <t>Track GED success rate</t>
  </si>
  <si>
    <t>Monitor Math TABE results</t>
  </si>
  <si>
    <t>Monitor ELA TABE results</t>
  </si>
  <si>
    <t>Provide Special Education Services</t>
  </si>
  <si>
    <t>Provide Workkeys Assessment</t>
  </si>
  <si>
    <t>Monitor student success post graduation</t>
  </si>
  <si>
    <t>Track student enrollment</t>
  </si>
  <si>
    <t>Provide weekly counseling services to all students.</t>
  </si>
  <si>
    <t>July - June</t>
  </si>
  <si>
    <t>Monitor student referrals by applications</t>
  </si>
  <si>
    <t>Monitor counties served by enrolled students</t>
  </si>
  <si>
    <r>
      <t xml:space="preserve">S.C. Code Ann.  </t>
    </r>
    <r>
      <rPr>
        <sz val="10"/>
        <rFont val="Calibri Light"/>
        <family val="2"/>
      </rPr>
      <t>§</t>
    </r>
    <r>
      <rPr>
        <sz val="10"/>
        <rFont val="Calibri Light"/>
        <family val="2"/>
        <scheme val="major"/>
      </rPr>
      <t>59-51-20</t>
    </r>
  </si>
  <si>
    <t>Serve as an alterative school cooperating with other agencies and organizations</t>
  </si>
  <si>
    <t>Provide training for persons interested in continuing their elementary or high school education with emphasis on personal development, vocational efficiency and effective citizenship.</t>
  </si>
  <si>
    <t xml:space="preserve">Cooperate with the Department of Juvenile Justice,the Family Courts, and School districts to encourage the removal of truant students when they can be appropriately served by the Opportunity School's program.. </t>
  </si>
  <si>
    <t>Provide General Education Development (GED) testing to students  that are sixteen years of age and  unable to remain enrolled due to the necessity of immediate employment or enrollment in post-secondary education.</t>
  </si>
  <si>
    <t>WLGOS Academic  Department</t>
  </si>
  <si>
    <t>Utilize funds received from the Department of Education for vocational equipment on educational program initatives.</t>
  </si>
  <si>
    <t>WLGOS Administrative and Academic Departments.</t>
  </si>
  <si>
    <t>Cooperate with the Vocational Rehabilitation Department in providing personal and social adjustments for persons with disabilities.</t>
  </si>
  <si>
    <t>Incorporate into its program, services for students ages fifteen and over who are deemed truant.</t>
  </si>
  <si>
    <t xml:space="preserve"> Proviso 5.2</t>
  </si>
  <si>
    <t xml:space="preserve"> Proviso 5.5</t>
  </si>
  <si>
    <t>SC Department of Education, SC Department of Employment and Workforce, John de la Howe School and Vocational Rehabilitation Department.</t>
  </si>
  <si>
    <t>The under-educated citizens of South Carolina would not have the opportunity to complete their education, gain job-skills training or become productive citizens.</t>
  </si>
  <si>
    <t>Students who qualify for Vocational Rehabilitation services would not have the opportunity to receive job skills training necessary to obtain employment within the realm of their abilities.</t>
  </si>
  <si>
    <t>Vocational Rehabilitation Department.</t>
  </si>
  <si>
    <t>Truant and drop-out students would not have the opportunity for an adult education and potentionally fall short of becoming productive citizens.</t>
  </si>
  <si>
    <t>SC Department of Education.</t>
  </si>
  <si>
    <t>Students would not have access to empoyability training and equipment for acquisition of new job skills.</t>
  </si>
  <si>
    <t>*</t>
  </si>
  <si>
    <t>1.Continue Adult Education GED Program
2.Provide work force training
3.Provide technology training</t>
  </si>
  <si>
    <t>1.Ensure employability assessments
2.Ensure appropriate soft skills training
3.Workforce training opporltunities</t>
  </si>
  <si>
    <t>1.Ensure work skills training
2.Ensure students have access to latest technology
3.Offer career-specific classes</t>
  </si>
  <si>
    <t>1.Continue Adult Education GED Program
2.Work with districts who do not have an adult education program.
3.</t>
  </si>
  <si>
    <t>1.Continue Adult Education GED Program
2.Continue WLGOS Proviso 5.2 to allow GED testing for students 16 years of age.
3.</t>
  </si>
  <si>
    <t>1.Continue Adult Education GED Program
2.Continue mandatory age of attendance to the end of the 16th birth year.
3.</t>
  </si>
  <si>
    <t>1.Continue Adult Education GED Program
2.Continue restrictions on Driver's License for students who become truant before the end of their 16th birth year and in special programs like ours.
3.</t>
  </si>
  <si>
    <t>GENERAL FUND</t>
  </si>
  <si>
    <t>EARMARKED</t>
  </si>
  <si>
    <t>RESTRICTED</t>
  </si>
  <si>
    <t>FEDERAL</t>
  </si>
  <si>
    <t>Non-Recurring</t>
  </si>
  <si>
    <t>All Agency</t>
  </si>
  <si>
    <t>Sale of Deliverables and Reimbursements</t>
  </si>
  <si>
    <t>Capital Reserve Fund Other State Sources</t>
  </si>
  <si>
    <t>Federal Subgrantor</t>
  </si>
  <si>
    <t>AGENCY</t>
  </si>
  <si>
    <t>General</t>
  </si>
  <si>
    <t>Earmarked</t>
  </si>
  <si>
    <t>Restricted</t>
  </si>
  <si>
    <t>SCEIS</t>
  </si>
  <si>
    <t xml:space="preserve">Return to </t>
  </si>
  <si>
    <t xml:space="preserve"> </t>
  </si>
  <si>
    <t>Cafeteria, Shower Room and Auditorium Renovations</t>
  </si>
  <si>
    <t>Dayroom for Dorm</t>
  </si>
  <si>
    <t>CampusWide Paving</t>
  </si>
  <si>
    <t xml:space="preserve">Objective 3.2.2:  Encourage secondary education </t>
  </si>
  <si>
    <t>Objective 3.2.1:  Maintain required certifications of teaching staff</t>
  </si>
  <si>
    <t>Strategy 3.2:  Provide effective staff</t>
  </si>
  <si>
    <t>Objective 3.1.2:  Provide exit inverviews to all staff</t>
  </si>
  <si>
    <t>Objective 3.1.1:  Monitor employee retention and longevity</t>
  </si>
  <si>
    <t>Strategy 3.1:  Provide quality working environment to promote healthy employee retention</t>
  </si>
  <si>
    <t>Goal 3: Maintain Human Resources standards to meet the overall mission of The Opportunity School</t>
  </si>
  <si>
    <t>Objective 2.2.4:  Monitor teacher:student ratio</t>
  </si>
  <si>
    <t>Objective 2.2.3:  Track student involvement in all extracurricular activities offered</t>
  </si>
  <si>
    <t>Objective 2.2.2:  Provide counseling services to all students</t>
  </si>
  <si>
    <t>Objective 2.2.1:  Detailed tracking of student enrollment</t>
  </si>
  <si>
    <t>Strategy 2.2: Monitor and retain student enrollment through admissions profilling</t>
  </si>
  <si>
    <t>Objective 2.1.2:  Monitor counties receiving services</t>
  </si>
  <si>
    <t>Objective 2.1.1: Monitor student application origin</t>
  </si>
  <si>
    <t xml:space="preserve">Strategy 2.1:  Increase student enrollment through enhance marketing techniques </t>
  </si>
  <si>
    <t>Goal 2: Enroll and retain student population for each 14-week session</t>
  </si>
  <si>
    <t>Objective 1.2.1  Monitor student sucess through graduate survey</t>
  </si>
  <si>
    <t>Strategy 1.2: Evaluate customer outreach upon graduation</t>
  </si>
  <si>
    <t>Strategy 1.1: Maintain and evaluate testing outcomes annually</t>
  </si>
  <si>
    <t>Goal 1: Provide productive educational services to students between the ages of 16 and
19.</t>
  </si>
  <si>
    <t>Objective 2.2.1: Detailed tracking of student enrollment</t>
  </si>
  <si>
    <t>2015-16:  Yes, Exit Survey
2016-17:  Yes, Exit Survey
2017-18:  Yes. Exit Survey</t>
  </si>
  <si>
    <t>Administration</t>
  </si>
  <si>
    <t>Support all sections with Agency Leadership,  Finance, Budgeting and Human Resources</t>
  </si>
  <si>
    <t>YES</t>
  </si>
  <si>
    <t>NO</t>
  </si>
  <si>
    <t>Admissions</t>
  </si>
  <si>
    <t>Review and interview  all applicants for compliance with the Admissions profile.  Track student post graduation</t>
  </si>
  <si>
    <t>Academics</t>
  </si>
  <si>
    <t>Core GED classes, Testing Services, Vocational Education, Media Specialist, Guidance Counseling and Prinicipal</t>
  </si>
  <si>
    <t>YES, ALL</t>
  </si>
  <si>
    <t xml:space="preserve">Medical </t>
  </si>
  <si>
    <t>Provide Health Services including Counseling and Nursing</t>
  </si>
  <si>
    <t>YES. ALL</t>
  </si>
  <si>
    <t>Residential Services</t>
  </si>
  <si>
    <t xml:space="preserve">Extracurricula Activities, Student Mentoring and Oversight;   Support the mission by working directly with students to increase retention </t>
  </si>
  <si>
    <t>Support Services</t>
  </si>
  <si>
    <t>Support all sections with Procurement, Cafeteria, and Maintenance of all facilities</t>
  </si>
  <si>
    <t xml:space="preserve">Information Technology </t>
  </si>
  <si>
    <t>Provide Support for all departments to ensure that network systems are operational and handled in the most efficient manner.</t>
  </si>
  <si>
    <t>Available FTEs: 98.41
Filled FTEs:  86.88
Temp/Grant:  5
Time Limited: 0
Part Time: 0</t>
  </si>
  <si>
    <t>Available FTEs:  98.41
Filled FTEs:   87.04
Temp/Grant: 5
Time Limited: 0
Part Time: 0</t>
  </si>
  <si>
    <t>C=I. Administration
and Prorated Share of Support Programs
III. Student Services (Residential)
IV. Support Services</t>
  </si>
  <si>
    <t>Pat G. Smith (Responsible 19 years)</t>
  </si>
  <si>
    <t>C</t>
  </si>
  <si>
    <t>A=IIA. Academic Program
II B. Vocational Education
II C. Library
and Prorated Share of Support Programs
I. Administration
III. Student Services (Residential)
IV. Support Services</t>
  </si>
  <si>
    <t>Richard S Gaines  (responsible 12 years)</t>
  </si>
  <si>
    <t>A</t>
  </si>
  <si>
    <t>1, 2, 3, 4 from Deliverables Spreadsheet</t>
  </si>
  <si>
    <t xml:space="preserve">B= II A. Academic Program
and Prorated Share of Support Programs
I. Administration
III. Student Services (Residential)
IV. Support Services </t>
  </si>
  <si>
    <t>Sarah Russell (Responsible 1 year)</t>
  </si>
  <si>
    <t>B</t>
  </si>
  <si>
    <t>SC Department of Education, SC Department of Employment and Workforce, John de la Howe School, Lexington Schoool District 2 and Vocational Rehabilitation Department.</t>
  </si>
  <si>
    <t>The Director shall prescribe the courses of study and make all rules and regulations for the government of the school, within board policy, and is responsible for its operation and management within the limitations of appropriations provided by the General Assembly.</t>
  </si>
  <si>
    <r>
      <t xml:space="preserve">S.C. Code Ann.  </t>
    </r>
    <r>
      <rPr>
        <sz val="10"/>
        <rFont val="Calibri Light"/>
        <family val="2"/>
      </rPr>
      <t>§</t>
    </r>
    <r>
      <rPr>
        <sz val="10"/>
        <rFont val="Calibri Light"/>
        <family val="2"/>
        <scheme val="major"/>
      </rPr>
      <t>59-51-50</t>
    </r>
  </si>
  <si>
    <t>Support Services and Residential Services</t>
  </si>
  <si>
    <t>Students would not have safe and modern facilities to reside.</t>
  </si>
  <si>
    <t>1.
2.
3.</t>
  </si>
  <si>
    <t>John de la Howe and South Carolina School for the Deaf and Blind.</t>
  </si>
  <si>
    <t xml:space="preserve">Note 1:  To arrive at the amounts in this worksheet., we had to spread certain department budgets/expenditures over multiple objectives and allocate ancillary costs over all objectives.   For example, Objectives 1.1.1. through 1.1.5, we cannot separate the costs because each objective is equally important and the budgeting process is based on a departmental level.  Therefore we took the expenditures for the departments involved in the objective and spread it equally over each objective.  The ancillary costs include Information Technology, Operating Costs (Water, Sewer, Electricity, Garbage Service, etc. ), Food Services, Maintenance of the Buildings, Oversight of the Students and Administration (Budgeting, Finance, and Human Resources )  </t>
  </si>
  <si>
    <t xml:space="preserve">Note 2: Funds received from Department of Education are Education Improvement Act Teacher Supplement, K-12 Technology Initiative, and Professional Development for Certified Academic Staff.  </t>
  </si>
  <si>
    <t>GED success rate</t>
  </si>
  <si>
    <t>* Current counties served is 25, but number isn't finalized until June 30, 2019.</t>
  </si>
  <si>
    <t xml:space="preserve">*This percentage is not calculated until June 30, 2019.  Responses of GED passers/Total GED passers. </t>
  </si>
  <si>
    <t xml:space="preserve">Students who received bronze level WorkKeys Cards/Total number of students tested.  </t>
  </si>
  <si>
    <t>1C</t>
  </si>
  <si>
    <t>S.C. Code Ann.  §59-51-20</t>
  </si>
  <si>
    <t>Disseminate information concerning practices that have proven to be effective in working with its students.</t>
  </si>
  <si>
    <r>
      <t xml:space="preserve">S.C. Code Ann.  </t>
    </r>
    <r>
      <rPr>
        <sz val="10"/>
        <rFont val="Calibri Light"/>
        <family val="2"/>
      </rPr>
      <t>§</t>
    </r>
    <r>
      <rPr>
        <sz val="10"/>
        <rFont val="Calibri Light"/>
        <family val="2"/>
        <scheme val="major"/>
      </rPr>
      <t>59-65-470</t>
    </r>
  </si>
  <si>
    <t>To enable the Wil Lou Gray Opportunity School to inform dropouts of the school's academic and vocational training programs, the school is authorized to contact the attendance supervisors or principals at the various high schools or school districts of this State at reasonable intervals for the purpose of receiving access to the names and addresses of students reported by the supervisors and principals to be dropouts, and the attendance supervisors and principals must supply this information to the Wil Lou Gray Opportunity School.</t>
  </si>
  <si>
    <t>Trimester</t>
  </si>
  <si>
    <t>Successful Bronze, Gold and Platinum Workkeys Cards achieved.</t>
  </si>
  <si>
    <t>Monitor Student enrollment</t>
  </si>
  <si>
    <t>Capture student referrals by applications</t>
  </si>
  <si>
    <t>1. Encourage all school districts to inform students of Wil Lou Gray Opportunity School if truant or in need of the program.
2. Mandate all school districts to share names of drop-out students with Wil Lou Gray Opportunity School.
3.</t>
  </si>
  <si>
    <t>1.Continue Adult Education GED Program
2.Work with districts adult education programs who may benefit from Wil Lou Gray Opportunity School.
3.</t>
  </si>
  <si>
    <t>Provide Special Education Services per SCDOE Laws in compliance with student's IEP or 504 plans.</t>
  </si>
  <si>
    <t>Monthly gains in Math TABE results.</t>
  </si>
  <si>
    <t>Monthly gains in ELA TABE results.</t>
  </si>
  <si>
    <t xml:space="preserve">Counties served </t>
  </si>
  <si>
    <t>Survey student success post GED graduation.</t>
  </si>
  <si>
    <t>*This target is not calculated until the end of the last trimester.</t>
  </si>
  <si>
    <t>*This target is not calculated until the end of each trimester.</t>
  </si>
  <si>
    <t>Note 1</t>
  </si>
  <si>
    <t>Received from SC Dept of Education (NOTE 2)</t>
  </si>
  <si>
    <t>Objective 1.1.1 Monitor and Evaluate GED Results to determine Instructional Methods Adaption</t>
  </si>
  <si>
    <t>Objective 1.1.2 Monitor and Evaluate Math TABE results to determine Instructional Methods Adaption</t>
  </si>
  <si>
    <t>Objective 1.1.3 Monitor  and Evaluate ELA TABE results to determine Instructional Methods Adaption</t>
  </si>
  <si>
    <t>Objective 1.1.4 Provide effective special needs educational services in compliance with Federal/State Laws, Rules and Regulations</t>
  </si>
  <si>
    <t>Objective 1.1.5 Provide WorkKeys Assessment and Vocational Education to ensure work readiness of students.</t>
  </si>
  <si>
    <t>Prior to receiving these report guidelines, did the agency have a comprehensive strategic plan?  YES(enter Yes or No after the question mark in this cell)</t>
  </si>
  <si>
    <r>
      <rPr>
        <u/>
        <sz val="10"/>
        <color theme="1"/>
        <rFont val="Calibri Light"/>
        <family val="2"/>
        <scheme val="major"/>
      </rPr>
      <t>Mission</t>
    </r>
    <r>
      <rPr>
        <sz val="10"/>
        <color theme="1"/>
        <rFont val="Calibri Light"/>
        <family val="2"/>
        <scheme val="major"/>
      </rPr>
      <t xml:space="preserve">:  Serve citizens of South Carolina between ages sixteen and nineteen years of age who are at risk of being retained in their grade, dropping out of school, not completing their education, not transistioning to the workforce, or truancy due to factors in their environment which impedes their ability to stay in school.  
</t>
    </r>
    <r>
      <rPr>
        <u/>
        <sz val="10"/>
        <color theme="1"/>
        <rFont val="Calibri Light"/>
        <family val="2"/>
        <scheme val="major"/>
      </rPr>
      <t>Legal Basis</t>
    </r>
    <r>
      <rPr>
        <sz val="10"/>
        <color theme="1"/>
        <rFont val="Calibri Light"/>
        <family val="2"/>
        <scheme val="major"/>
      </rPr>
      <t>:  SC Code of Laws Section 59-51-20</t>
    </r>
  </si>
  <si>
    <r>
      <rPr>
        <u/>
        <sz val="10"/>
        <color theme="1"/>
        <rFont val="Calibri Light"/>
        <family val="2"/>
        <scheme val="major"/>
      </rPr>
      <t>Vision</t>
    </r>
    <r>
      <rPr>
        <sz val="10"/>
        <color theme="1"/>
        <rFont val="Calibri Light"/>
        <family val="2"/>
        <scheme val="major"/>
      </rPr>
      <t xml:space="preserve">:  Prepare at-risk students to return to their communities equipped with learning, life skills and self worth to contribute in a meaningful way.
</t>
    </r>
    <r>
      <rPr>
        <u/>
        <sz val="10"/>
        <color theme="1"/>
        <rFont val="Calibri Light"/>
        <family val="2"/>
        <scheme val="major"/>
      </rPr>
      <t>Legal Basis</t>
    </r>
    <r>
      <rPr>
        <sz val="10"/>
        <color theme="1"/>
        <rFont val="Calibri Light"/>
        <family val="2"/>
        <scheme val="major"/>
      </rPr>
      <t>: SC Code of Laws Section 59-51-20</t>
    </r>
  </si>
  <si>
    <r>
      <t>2018-2019 Comprehensive Strategic Plan Part and Description</t>
    </r>
    <r>
      <rPr>
        <sz val="10"/>
        <rFont val="Calibri Light"/>
        <family val="2"/>
        <scheme val="major"/>
      </rPr>
      <t xml:space="preserve">
(e.g., Goal 1 - Insert Goal 1; Strategy 1.1 - Insert Strategy 1.1)</t>
    </r>
    <r>
      <rPr>
        <b/>
        <sz val="10"/>
        <rFont val="Calibri Light"/>
        <family val="2"/>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</si>
</sst>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164" formatCode="&quot;$&quot;#,##0"/>
    <numFmt numFmtId="165" formatCode="[$-409]mmmm\ d\,\ yyyy;@"/>
    <numFmt numFmtId="166" formatCode="_(&quot;$&quot;* #,##0_);_(&quot;$&quot;* \(#,##0\);_(&quot;$&quot;* &quot;-&quot;??_);_(@_)"/>
    <numFmt numFmtId="167" formatCode="0.0%"/>
  </numFmts>
  <fonts count="31"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b/>
      <sz val="12"/>
      <color theme="0"/>
      <name val="Calibri Light"/>
      <family val="2"/>
      <scheme val="major"/>
    </font>
    <font>
      <u/>
      <sz val="10"/>
      <name val="Calibri Light"/>
      <family val="2"/>
      <scheme val="major"/>
    </font>
    <font>
      <b/>
      <sz val="12"/>
      <name val="Calibri Light"/>
      <family val="2"/>
      <scheme val="major"/>
    </font>
    <font>
      <b/>
      <sz val="12"/>
      <color theme="1"/>
      <name val="Calibri Light"/>
      <family val="2"/>
      <scheme val="major"/>
    </font>
    <font>
      <b/>
      <u/>
      <sz val="10"/>
      <color theme="0"/>
      <name val="Calibri Light"/>
      <family val="2"/>
      <scheme val="major"/>
    </font>
    <font>
      <sz val="10"/>
      <name val="Calibri Light"/>
      <family val="2"/>
    </font>
    <font>
      <sz val="10"/>
      <color theme="1"/>
      <name val="Arial"/>
      <family val="2"/>
    </font>
    <font>
      <sz val="11"/>
      <color indexed="9"/>
      <name val="Calibri"/>
      <family val="2"/>
    </font>
    <font>
      <sz val="11"/>
      <color indexed="8"/>
      <name val="Calibri"/>
      <family val="2"/>
    </font>
    <font>
      <sz val="8"/>
      <name val="Arial"/>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0"/>
      <color rgb="FF000000"/>
      <name val="Calibri Light"/>
      <family val="2"/>
      <scheme val="major"/>
    </font>
  </fonts>
  <fills count="4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top/>
      <bottom/>
      <diagonal/>
    </border>
  </borders>
  <cellStyleXfs count="64">
    <xf numFmtId="0" fontId="0" fillId="0" borderId="0"/>
    <xf numFmtId="0" fontId="18" fillId="0" borderId="0"/>
    <xf numFmtId="44" fontId="18" fillId="0" borderId="0" applyFont="0" applyFill="0" applyBorder="0" applyAlignment="0" applyProtection="0"/>
    <xf numFmtId="9" fontId="18" fillId="0" borderId="0" applyFont="0" applyFill="0" applyBorder="0" applyAlignment="0" applyProtection="0"/>
    <xf numFmtId="0" fontId="20" fillId="7" borderId="0" applyNumberFormat="0" applyBorder="0" applyAlignment="0" applyProtection="0"/>
    <xf numFmtId="0" fontId="20"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9" fillId="15" borderId="0" applyNumberFormat="0" applyBorder="0" applyAlignment="0" applyProtection="0"/>
    <xf numFmtId="0" fontId="20" fillId="10" borderId="0" applyNumberFormat="0" applyBorder="0" applyAlignment="0" applyProtection="0"/>
    <xf numFmtId="0" fontId="20" fillId="16" borderId="0" applyNumberFormat="0" applyBorder="0" applyAlignment="0" applyProtection="0"/>
    <xf numFmtId="0" fontId="19" fillId="11"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9" fillId="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9" fillId="21" borderId="0" applyNumberFormat="0" applyBorder="0" applyAlignment="0" applyProtection="0"/>
    <xf numFmtId="4" fontId="21" fillId="22" borderId="39" applyNumberFormat="0" applyProtection="0">
      <alignment vertical="center"/>
    </xf>
    <xf numFmtId="4" fontId="22" fillId="23" borderId="39" applyNumberFormat="0" applyProtection="0">
      <alignment vertical="center"/>
    </xf>
    <xf numFmtId="4" fontId="21" fillId="23" borderId="39" applyNumberFormat="0" applyProtection="0">
      <alignment horizontal="left" vertical="center" indent="1"/>
    </xf>
    <xf numFmtId="0" fontId="23" fillId="22" borderId="40" applyNumberFormat="0" applyProtection="0">
      <alignment horizontal="left" vertical="top" indent="1"/>
    </xf>
    <xf numFmtId="4" fontId="21" fillId="24" borderId="39" applyNumberFormat="0" applyProtection="0">
      <alignment horizontal="left" vertical="center" indent="1"/>
    </xf>
    <xf numFmtId="4" fontId="21" fillId="25" borderId="39" applyNumberFormat="0" applyProtection="0">
      <alignment horizontal="right" vertical="center"/>
    </xf>
    <xf numFmtId="4" fontId="21" fillId="26" borderId="39" applyNumberFormat="0" applyProtection="0">
      <alignment horizontal="right" vertical="center"/>
    </xf>
    <xf numFmtId="4" fontId="21" fillId="27" borderId="41" applyNumberFormat="0" applyProtection="0">
      <alignment horizontal="right" vertical="center"/>
    </xf>
    <xf numFmtId="4" fontId="21" fillId="28" borderId="39" applyNumberFormat="0" applyProtection="0">
      <alignment horizontal="right" vertical="center"/>
    </xf>
    <xf numFmtId="4" fontId="21" fillId="29" borderId="39" applyNumberFormat="0" applyProtection="0">
      <alignment horizontal="right" vertical="center"/>
    </xf>
    <xf numFmtId="4" fontId="21" fillId="30" borderId="39" applyNumberFormat="0" applyProtection="0">
      <alignment horizontal="right" vertical="center"/>
    </xf>
    <xf numFmtId="4" fontId="21" fillId="31" borderId="39" applyNumberFormat="0" applyProtection="0">
      <alignment horizontal="right" vertical="center"/>
    </xf>
    <xf numFmtId="4" fontId="21" fillId="32" borderId="39" applyNumberFormat="0" applyProtection="0">
      <alignment horizontal="right" vertical="center"/>
    </xf>
    <xf numFmtId="4" fontId="21" fillId="33" borderId="39" applyNumberFormat="0" applyProtection="0">
      <alignment horizontal="right" vertical="center"/>
    </xf>
    <xf numFmtId="4" fontId="21" fillId="34" borderId="41" applyNumberFormat="0" applyProtection="0">
      <alignment horizontal="left" vertical="center" indent="1"/>
    </xf>
    <xf numFmtId="4" fontId="24" fillId="35" borderId="41" applyNumberFormat="0" applyProtection="0">
      <alignment horizontal="left" vertical="center" indent="1"/>
    </xf>
    <xf numFmtId="4" fontId="24" fillId="35" borderId="41" applyNumberFormat="0" applyProtection="0">
      <alignment horizontal="left" vertical="center" indent="1"/>
    </xf>
    <xf numFmtId="4" fontId="21" fillId="36" borderId="39" applyNumberFormat="0" applyProtection="0">
      <alignment horizontal="right" vertical="center"/>
    </xf>
    <xf numFmtId="4" fontId="21" fillId="37" borderId="41" applyNumberFormat="0" applyProtection="0">
      <alignment horizontal="left" vertical="center" indent="1"/>
    </xf>
    <xf numFmtId="4" fontId="21" fillId="36" borderId="41" applyNumberFormat="0" applyProtection="0">
      <alignment horizontal="left" vertical="center" indent="1"/>
    </xf>
    <xf numFmtId="0" fontId="21" fillId="38" borderId="39" applyNumberFormat="0" applyProtection="0">
      <alignment horizontal="left" vertical="center" indent="1"/>
    </xf>
    <xf numFmtId="0" fontId="21" fillId="35" borderId="40" applyNumberFormat="0" applyProtection="0">
      <alignment horizontal="left" vertical="top" indent="1"/>
    </xf>
    <xf numFmtId="0" fontId="21" fillId="39" borderId="39" applyNumberFormat="0" applyProtection="0">
      <alignment horizontal="left" vertical="center" indent="1"/>
    </xf>
    <xf numFmtId="0" fontId="21" fillId="36" borderId="40" applyNumberFormat="0" applyProtection="0">
      <alignment horizontal="left" vertical="top" indent="1"/>
    </xf>
    <xf numFmtId="0" fontId="21" fillId="40" borderId="39" applyNumberFormat="0" applyProtection="0">
      <alignment horizontal="left" vertical="center" indent="1"/>
    </xf>
    <xf numFmtId="0" fontId="21" fillId="40" borderId="40" applyNumberFormat="0" applyProtection="0">
      <alignment horizontal="left" vertical="top" indent="1"/>
    </xf>
    <xf numFmtId="0" fontId="21" fillId="37" borderId="39" applyNumberFormat="0" applyProtection="0">
      <alignment horizontal="left" vertical="center" indent="1"/>
    </xf>
    <xf numFmtId="0" fontId="21" fillId="37" borderId="40" applyNumberFormat="0" applyProtection="0">
      <alignment horizontal="left" vertical="top" indent="1"/>
    </xf>
    <xf numFmtId="0" fontId="21" fillId="41" borderId="42" applyNumberFormat="0">
      <protection locked="0"/>
    </xf>
    <xf numFmtId="0" fontId="25" fillId="35" borderId="43" applyBorder="0"/>
    <xf numFmtId="4" fontId="26" fillId="42" borderId="40" applyNumberFormat="0" applyProtection="0">
      <alignment vertical="center"/>
    </xf>
    <xf numFmtId="4" fontId="22" fillId="43" borderId="1" applyNumberFormat="0" applyProtection="0">
      <alignment vertical="center"/>
    </xf>
    <xf numFmtId="4" fontId="26" fillId="38" borderId="40" applyNumberFormat="0" applyProtection="0">
      <alignment horizontal="left" vertical="center" indent="1"/>
    </xf>
    <xf numFmtId="0" fontId="26" fillId="42" borderId="40" applyNumberFormat="0" applyProtection="0">
      <alignment horizontal="left" vertical="top" indent="1"/>
    </xf>
    <xf numFmtId="4" fontId="21" fillId="0" borderId="39" applyNumberFormat="0" applyProtection="0">
      <alignment horizontal="right" vertical="center"/>
    </xf>
    <xf numFmtId="4" fontId="22" fillId="44" borderId="39" applyNumberFormat="0" applyProtection="0">
      <alignment horizontal="right" vertical="center"/>
    </xf>
    <xf numFmtId="4" fontId="21" fillId="24" borderId="39" applyNumberFormat="0" applyProtection="0">
      <alignment horizontal="left" vertical="center" indent="1"/>
    </xf>
    <xf numFmtId="0" fontId="26" fillId="36" borderId="40" applyNumberFormat="0" applyProtection="0">
      <alignment horizontal="left" vertical="top" indent="1"/>
    </xf>
    <xf numFmtId="4" fontId="27" fillId="45" borderId="41" applyNumberFormat="0" applyProtection="0">
      <alignment horizontal="left" vertical="center" indent="1"/>
    </xf>
    <xf numFmtId="0" fontId="21" fillId="46" borderId="1"/>
    <xf numFmtId="4" fontId="28" fillId="41" borderId="39" applyNumberFormat="0" applyProtection="0">
      <alignment horizontal="right" vertical="center"/>
    </xf>
    <xf numFmtId="0" fontId="29" fillId="0" borderId="0" applyNumberFormat="0" applyFill="0" applyBorder="0" applyAlignment="0" applyProtection="0"/>
  </cellStyleXfs>
  <cellXfs count="335">
    <xf numFmtId="0" fontId="0" fillId="0" borderId="0" xfId="0"/>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49" fontId="1" fillId="0" borderId="0"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7"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0" fontId="8" fillId="2" borderId="1" xfId="0" applyFont="1" applyFill="1" applyBorder="1" applyAlignment="1">
      <alignment horizontal="left" vertical="top" wrapText="1"/>
    </xf>
    <xf numFmtId="0" fontId="1" fillId="3" borderId="0" xfId="0" applyFont="1" applyFill="1" applyAlignment="1">
      <alignment horizontal="left" vertical="top" wrapText="1"/>
    </xf>
    <xf numFmtId="0" fontId="8" fillId="0" borderId="0" xfId="0" applyFont="1" applyFill="1" applyBorder="1" applyAlignment="1">
      <alignment horizontal="center" vertical="top" wrapText="1"/>
    </xf>
    <xf numFmtId="0" fontId="5" fillId="0" borderId="3" xfId="0" applyFont="1" applyBorder="1" applyAlignment="1">
      <alignment horizontal="left" vertical="top" wrapText="1"/>
    </xf>
    <xf numFmtId="0" fontId="1" fillId="0" borderId="0" xfId="0" applyFont="1" applyAlignment="1">
      <alignment horizontal="left" vertical="top" wrapText="1"/>
    </xf>
    <xf numFmtId="0" fontId="8" fillId="0" borderId="1" xfId="0" applyFont="1" applyFill="1" applyBorder="1" applyAlignment="1">
      <alignment horizontal="center" vertical="top" wrapText="1"/>
    </xf>
    <xf numFmtId="10" fontId="1" fillId="0" borderId="0" xfId="0" applyNumberFormat="1" applyFont="1" applyAlignment="1">
      <alignment horizontal="left" vertical="top" wrapText="1"/>
    </xf>
    <xf numFmtId="0" fontId="1" fillId="0" borderId="1" xfId="0" applyFont="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0" borderId="0" xfId="0" applyFont="1" applyFill="1" applyBorder="1" applyAlignment="1">
      <alignment horizontal="left" vertical="top" wrapText="1"/>
    </xf>
    <xf numFmtId="15" fontId="1" fillId="0" borderId="1" xfId="0" applyNumberFormat="1" applyFont="1" applyBorder="1" applyAlignment="1">
      <alignment horizontal="left" vertical="top" wrapText="1"/>
    </xf>
    <xf numFmtId="0" fontId="0" fillId="0" borderId="0" xfId="0" applyBorder="1" applyAlignment="1">
      <alignment horizontal="left" vertical="top" wrapText="1"/>
    </xf>
    <xf numFmtId="9" fontId="1" fillId="6"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7" fillId="0" borderId="0" xfId="1" applyFont="1" applyFill="1" applyBorder="1" applyAlignment="1">
      <alignment vertical="top" wrapText="1"/>
    </xf>
    <xf numFmtId="0" fontId="8" fillId="0" borderId="0" xfId="1" applyFont="1" applyFill="1" applyBorder="1" applyAlignment="1">
      <alignment horizontal="left" vertical="top" wrapText="1"/>
    </xf>
    <xf numFmtId="164" fontId="11" fillId="0" borderId="13" xfId="1" applyNumberFormat="1" applyFont="1" applyFill="1" applyBorder="1" applyAlignment="1">
      <alignment horizontal="right" vertical="top" wrapText="1"/>
    </xf>
    <xf numFmtId="0" fontId="13" fillId="6" borderId="13" xfId="1" applyFont="1" applyFill="1" applyBorder="1" applyAlignment="1">
      <alignment horizontal="right" vertical="top" wrapText="1"/>
    </xf>
    <xf numFmtId="0" fontId="13" fillId="0" borderId="13" xfId="1" applyFont="1" applyFill="1" applyBorder="1" applyAlignment="1">
      <alignment horizontal="right" vertical="top" wrapText="1"/>
    </xf>
    <xf numFmtId="164" fontId="5" fillId="0" borderId="0" xfId="1" applyNumberFormat="1" applyFont="1" applyFill="1" applyBorder="1" applyAlignment="1">
      <alignment horizontal="right" vertical="top" wrapText="1"/>
    </xf>
    <xf numFmtId="0" fontId="1" fillId="6" borderId="0" xfId="1" applyFont="1" applyFill="1" applyBorder="1" applyAlignment="1">
      <alignment horizontal="right" vertical="top" wrapText="1"/>
    </xf>
    <xf numFmtId="0" fontId="1" fillId="0" borderId="0" xfId="1" applyFont="1" applyFill="1" applyBorder="1" applyAlignment="1">
      <alignment horizontal="right" vertical="top" wrapText="1"/>
    </xf>
    <xf numFmtId="42" fontId="1" fillId="6" borderId="0" xfId="1" applyNumberFormat="1" applyFont="1" applyFill="1" applyBorder="1" applyAlignment="1">
      <alignment horizontal="right" vertical="top" wrapText="1"/>
    </xf>
    <xf numFmtId="42" fontId="1" fillId="0" borderId="0" xfId="1" applyNumberFormat="1" applyFont="1" applyFill="1" applyBorder="1" applyAlignment="1">
      <alignment horizontal="right" vertical="top" wrapText="1"/>
    </xf>
    <xf numFmtId="164" fontId="11" fillId="0" borderId="0" xfId="1" applyNumberFormat="1" applyFont="1" applyFill="1" applyBorder="1" applyAlignment="1">
      <alignment horizontal="right" vertical="top" wrapText="1"/>
    </xf>
    <xf numFmtId="42" fontId="5" fillId="2" borderId="0" xfId="1" applyNumberFormat="1" applyFont="1" applyFill="1" applyBorder="1" applyAlignment="1">
      <alignment horizontal="right" vertical="top" wrapText="1"/>
    </xf>
    <xf numFmtId="42" fontId="1" fillId="2" borderId="0" xfId="1" applyNumberFormat="1" applyFont="1" applyFill="1" applyBorder="1" applyAlignment="1">
      <alignment horizontal="left" vertical="top" wrapText="1"/>
    </xf>
    <xf numFmtId="164" fontId="5" fillId="0" borderId="0" xfId="1" applyNumberFormat="1" applyFont="1" applyFill="1" applyBorder="1" applyAlignment="1">
      <alignment horizontal="center" vertical="top" wrapText="1"/>
    </xf>
    <xf numFmtId="164" fontId="1" fillId="0" borderId="0" xfId="1" applyNumberFormat="1" applyFont="1" applyFill="1" applyBorder="1" applyAlignment="1">
      <alignment horizontal="right" vertical="top" wrapText="1"/>
    </xf>
    <xf numFmtId="42" fontId="7" fillId="0" borderId="0" xfId="1" applyNumberFormat="1" applyFont="1" applyFill="1" applyBorder="1" applyAlignment="1">
      <alignment horizontal="center" vertical="top" wrapText="1"/>
    </xf>
    <xf numFmtId="42" fontId="8" fillId="6" borderId="0" xfId="1" applyNumberFormat="1" applyFont="1" applyFill="1" applyBorder="1" applyAlignment="1">
      <alignment horizontal="right" vertical="top" wrapText="1"/>
    </xf>
    <xf numFmtId="42" fontId="1" fillId="0" borderId="0" xfId="1" applyNumberFormat="1" applyFont="1" applyFill="1" applyBorder="1" applyAlignment="1">
      <alignment horizontal="left" vertical="top" wrapText="1"/>
    </xf>
    <xf numFmtId="42" fontId="5" fillId="0" borderId="28" xfId="1" applyNumberFormat="1" applyFont="1" applyFill="1" applyBorder="1" applyAlignment="1">
      <alignment horizontal="right" vertical="top" wrapText="1"/>
    </xf>
    <xf numFmtId="42" fontId="8" fillId="6" borderId="28" xfId="1" applyNumberFormat="1" applyFont="1" applyFill="1" applyBorder="1" applyAlignment="1">
      <alignment horizontal="right" vertical="top" wrapText="1"/>
    </xf>
    <xf numFmtId="42" fontId="1" fillId="0" borderId="28" xfId="1" applyNumberFormat="1" applyFont="1" applyFill="1" applyBorder="1" applyAlignment="1">
      <alignment horizontal="left" vertical="top" wrapText="1"/>
    </xf>
    <xf numFmtId="42" fontId="1" fillId="6" borderId="28" xfId="1" applyNumberFormat="1" applyFont="1" applyFill="1" applyBorder="1" applyAlignment="1">
      <alignment horizontal="right" vertical="top" wrapText="1"/>
    </xf>
    <xf numFmtId="42" fontId="5" fillId="2" borderId="25" xfId="1" applyNumberFormat="1" applyFont="1" applyFill="1" applyBorder="1" applyAlignment="1">
      <alignment horizontal="right" vertical="top" wrapText="1"/>
    </xf>
    <xf numFmtId="42" fontId="1" fillId="2" borderId="25" xfId="1" applyNumberFormat="1" applyFont="1" applyFill="1" applyBorder="1" applyAlignment="1">
      <alignment horizontal="left" vertical="top" wrapText="1"/>
    </xf>
    <xf numFmtId="42" fontId="5" fillId="0" borderId="0" xfId="1" applyNumberFormat="1" applyFont="1" applyFill="1" applyBorder="1" applyAlignment="1">
      <alignment horizontal="right" vertical="top" wrapText="1"/>
    </xf>
    <xf numFmtId="42" fontId="8" fillId="0" borderId="0" xfId="1" applyNumberFormat="1" applyFont="1" applyFill="1" applyBorder="1" applyAlignment="1">
      <alignment horizontal="right" vertical="top" wrapText="1"/>
    </xf>
    <xf numFmtId="164" fontId="8" fillId="0" borderId="0" xfId="1" applyNumberFormat="1" applyFont="1" applyFill="1" applyBorder="1" applyAlignment="1">
      <alignment horizontal="right" vertical="top" wrapText="1"/>
    </xf>
    <xf numFmtId="0" fontId="4" fillId="0" borderId="0" xfId="1" applyFont="1" applyFill="1" applyBorder="1" applyAlignment="1">
      <alignment horizontal="right" vertical="top" wrapText="1"/>
    </xf>
    <xf numFmtId="164" fontId="8" fillId="0" borderId="13" xfId="1" applyNumberFormat="1" applyFont="1" applyFill="1" applyBorder="1" applyAlignment="1">
      <alignment horizontal="right" vertical="top" wrapText="1"/>
    </xf>
    <xf numFmtId="0" fontId="4" fillId="0" borderId="13" xfId="1" applyFont="1" applyFill="1" applyBorder="1" applyAlignment="1">
      <alignment horizontal="right" vertical="top" wrapText="1"/>
    </xf>
    <xf numFmtId="42" fontId="8" fillId="0" borderId="28" xfId="1" applyNumberFormat="1" applyFont="1" applyFill="1" applyBorder="1" applyAlignment="1">
      <alignment horizontal="right" vertical="top" wrapText="1"/>
    </xf>
    <xf numFmtId="42" fontId="8" fillId="2" borderId="0" xfId="1" applyNumberFormat="1" applyFont="1" applyFill="1" applyBorder="1" applyAlignment="1">
      <alignment horizontal="right" vertical="top" wrapText="1"/>
    </xf>
    <xf numFmtId="42" fontId="1" fillId="6" borderId="25" xfId="1" applyNumberFormat="1" applyFont="1" applyFill="1" applyBorder="1" applyAlignment="1">
      <alignment horizontal="right" vertical="top" wrapText="1"/>
    </xf>
    <xf numFmtId="10" fontId="1" fillId="0" borderId="25" xfId="1" applyNumberFormat="1" applyFont="1" applyFill="1" applyBorder="1" applyAlignment="1">
      <alignment horizontal="right" vertical="top" wrapText="1"/>
    </xf>
    <xf numFmtId="10" fontId="1" fillId="6" borderId="25" xfId="1" applyNumberFormat="1" applyFont="1" applyFill="1" applyBorder="1" applyAlignment="1">
      <alignment horizontal="right" vertical="top" wrapText="1"/>
    </xf>
    <xf numFmtId="164" fontId="8" fillId="0" borderId="0" xfId="1" applyNumberFormat="1" applyFont="1" applyFill="1" applyBorder="1" applyAlignment="1">
      <alignment horizontal="left" vertical="top" wrapText="1"/>
    </xf>
    <xf numFmtId="0" fontId="1" fillId="0" borderId="13" xfId="1" applyFont="1" applyFill="1" applyBorder="1" applyAlignment="1">
      <alignment horizontal="left" vertical="top" wrapText="1"/>
    </xf>
    <xf numFmtId="0" fontId="5" fillId="0" borderId="0" xfId="1" applyFont="1" applyFill="1" applyBorder="1" applyAlignment="1">
      <alignment horizontal="right" vertical="top" wrapText="1"/>
    </xf>
    <xf numFmtId="164" fontId="1" fillId="6" borderId="0" xfId="1" applyNumberFormat="1" applyFont="1" applyFill="1" applyBorder="1" applyAlignment="1">
      <alignment horizontal="right" vertical="top" wrapText="1"/>
    </xf>
    <xf numFmtId="0" fontId="5" fillId="0" borderId="0" xfId="1" applyFont="1" applyFill="1" applyBorder="1" applyAlignment="1">
      <alignment horizontal="center" vertical="top" wrapText="1"/>
    </xf>
    <xf numFmtId="0" fontId="8" fillId="0" borderId="0" xfId="1" applyFont="1" applyFill="1" applyBorder="1" applyAlignment="1">
      <alignment horizontal="right" vertical="top" wrapText="1"/>
    </xf>
    <xf numFmtId="164" fontId="1" fillId="0" borderId="0" xfId="1" applyNumberFormat="1" applyFont="1" applyFill="1" applyBorder="1" applyAlignment="1">
      <alignment horizontal="left" vertical="top" wrapText="1"/>
    </xf>
    <xf numFmtId="0" fontId="7" fillId="0" borderId="0" xfId="1" applyNumberFormat="1" applyFont="1" applyFill="1" applyBorder="1" applyAlignment="1">
      <alignment horizontal="right" vertical="top" wrapText="1"/>
    </xf>
    <xf numFmtId="0" fontId="1" fillId="6" borderId="0" xfId="1" applyNumberFormat="1" applyFont="1" applyFill="1" applyBorder="1" applyAlignment="1">
      <alignment horizontal="right" vertical="top" wrapText="1"/>
    </xf>
    <xf numFmtId="0" fontId="1" fillId="0" borderId="0" xfId="1" applyNumberFormat="1" applyFont="1" applyFill="1" applyBorder="1" applyAlignment="1">
      <alignment horizontal="right" vertical="top" wrapText="1"/>
    </xf>
    <xf numFmtId="0" fontId="8" fillId="6" borderId="0" xfId="1" applyFont="1" applyFill="1" applyBorder="1" applyAlignment="1">
      <alignment horizontal="right" vertical="top" wrapText="1"/>
    </xf>
    <xf numFmtId="0" fontId="5" fillId="0" borderId="0" xfId="1" applyNumberFormat="1" applyFont="1" applyFill="1" applyBorder="1" applyAlignment="1">
      <alignment horizontal="right" vertical="top" wrapText="1"/>
    </xf>
    <xf numFmtId="42" fontId="9" fillId="0" borderId="0" xfId="1" applyNumberFormat="1" applyFont="1" applyFill="1" applyBorder="1" applyAlignment="1">
      <alignment horizontal="right" vertical="top" wrapText="1"/>
    </xf>
    <xf numFmtId="42" fontId="10" fillId="6" borderId="0" xfId="1" applyNumberFormat="1" applyFont="1" applyFill="1" applyBorder="1" applyAlignment="1">
      <alignment horizontal="right" vertical="top" wrapText="1"/>
    </xf>
    <xf numFmtId="42" fontId="10" fillId="0" borderId="0" xfId="1" applyNumberFormat="1" applyFont="1" applyFill="1" applyBorder="1" applyAlignment="1">
      <alignment horizontal="right" vertical="top" wrapText="1"/>
    </xf>
    <xf numFmtId="0" fontId="1" fillId="0" borderId="0" xfId="1" applyFont="1" applyAlignment="1">
      <alignment vertical="top" wrapText="1"/>
    </xf>
    <xf numFmtId="42" fontId="7" fillId="2" borderId="0" xfId="1" applyNumberFormat="1" applyFont="1" applyFill="1" applyBorder="1" applyAlignment="1">
      <alignment horizontal="right" vertical="top" wrapText="1"/>
    </xf>
    <xf numFmtId="42" fontId="8" fillId="2" borderId="0" xfId="1" applyNumberFormat="1" applyFont="1" applyFill="1" applyBorder="1" applyAlignment="1">
      <alignment vertical="top" wrapText="1"/>
    </xf>
    <xf numFmtId="42" fontId="7" fillId="0" borderId="0" xfId="1" applyNumberFormat="1" applyFont="1" applyFill="1" applyBorder="1" applyAlignment="1">
      <alignment horizontal="right" vertical="top" wrapText="1"/>
    </xf>
    <xf numFmtId="42" fontId="8" fillId="0" borderId="0" xfId="1" applyNumberFormat="1" applyFont="1" applyFill="1" applyBorder="1" applyAlignment="1">
      <alignment vertical="top" wrapText="1"/>
    </xf>
    <xf numFmtId="42" fontId="8" fillId="6" borderId="0" xfId="1" applyNumberFormat="1" applyFont="1" applyFill="1" applyBorder="1" applyAlignment="1">
      <alignment vertical="top" wrapText="1"/>
    </xf>
    <xf numFmtId="164" fontId="7" fillId="0" borderId="0" xfId="1" applyNumberFormat="1" applyFont="1" applyFill="1" applyBorder="1" applyAlignment="1">
      <alignment horizontal="center" vertical="top" wrapText="1"/>
    </xf>
    <xf numFmtId="42" fontId="5" fillId="0" borderId="0" xfId="1" applyNumberFormat="1" applyFont="1" applyFill="1" applyBorder="1" applyAlignment="1">
      <alignment horizontal="center" vertical="top" wrapText="1"/>
    </xf>
    <xf numFmtId="42" fontId="5" fillId="2" borderId="25" xfId="1" applyNumberFormat="1" applyFont="1" applyFill="1" applyBorder="1" applyAlignment="1">
      <alignment horizontal="center" vertical="top" wrapText="1"/>
    </xf>
    <xf numFmtId="42" fontId="8" fillId="2" borderId="25" xfId="1" applyNumberFormat="1" applyFont="1" applyFill="1" applyBorder="1" applyAlignment="1">
      <alignment horizontal="right" vertical="top" wrapText="1"/>
    </xf>
    <xf numFmtId="0" fontId="1" fillId="6" borderId="28" xfId="1" applyFont="1" applyFill="1" applyBorder="1" applyAlignment="1">
      <alignment horizontal="right" vertical="top" wrapText="1"/>
    </xf>
    <xf numFmtId="0" fontId="1" fillId="0" borderId="28" xfId="1" applyFont="1" applyFill="1" applyBorder="1" applyAlignment="1">
      <alignment horizontal="right" vertical="top" wrapText="1"/>
    </xf>
    <xf numFmtId="42" fontId="7" fillId="2" borderId="25" xfId="1" applyNumberFormat="1" applyFont="1" applyFill="1" applyBorder="1" applyAlignment="1">
      <alignment horizontal="right" vertical="top" wrapText="1"/>
    </xf>
    <xf numFmtId="0" fontId="9" fillId="4" borderId="0" xfId="1" applyFont="1" applyFill="1" applyBorder="1" applyAlignment="1">
      <alignment vertical="top" wrapText="1"/>
    </xf>
    <xf numFmtId="0" fontId="10" fillId="4" borderId="0" xfId="1" applyFont="1" applyFill="1" applyBorder="1" applyAlignment="1">
      <alignment horizontal="left" vertical="top" wrapText="1"/>
    </xf>
    <xf numFmtId="0" fontId="9" fillId="0" borderId="0" xfId="1" applyFont="1" applyFill="1" applyBorder="1" applyAlignment="1">
      <alignment vertical="top" wrapText="1"/>
    </xf>
    <xf numFmtId="0" fontId="10" fillId="0" borderId="0" xfId="1" applyFont="1" applyFill="1" applyBorder="1" applyAlignment="1">
      <alignment horizontal="left" vertical="top" wrapText="1"/>
    </xf>
    <xf numFmtId="42" fontId="5" fillId="0" borderId="28" xfId="1" applyNumberFormat="1" applyFont="1" applyFill="1" applyBorder="1" applyAlignment="1">
      <alignment horizontal="center" vertical="top" wrapText="1"/>
    </xf>
    <xf numFmtId="0" fontId="5" fillId="0" borderId="28" xfId="1" applyFont="1" applyFill="1" applyBorder="1" applyAlignment="1">
      <alignment horizontal="right" vertical="top" wrapText="1"/>
    </xf>
    <xf numFmtId="42" fontId="1" fillId="0" borderId="28" xfId="1" applyNumberFormat="1" applyFont="1" applyFill="1" applyBorder="1" applyAlignment="1">
      <alignment horizontal="right" vertical="top" wrapText="1"/>
    </xf>
    <xf numFmtId="42" fontId="7" fillId="2" borderId="29" xfId="1" applyNumberFormat="1" applyFont="1" applyFill="1" applyBorder="1" applyAlignment="1">
      <alignment horizontal="right" vertical="top" wrapText="1"/>
    </xf>
    <xf numFmtId="42" fontId="8" fillId="2" borderId="29" xfId="1" applyNumberFormat="1" applyFont="1" applyFill="1" applyBorder="1" applyAlignment="1">
      <alignment horizontal="right" vertical="top" wrapText="1"/>
    </xf>
    <xf numFmtId="0" fontId="1" fillId="0" borderId="0" xfId="1" applyFont="1" applyAlignment="1">
      <alignment horizontal="left" vertical="top" wrapText="1"/>
    </xf>
    <xf numFmtId="0" fontId="5" fillId="0" borderId="0" xfId="1" applyFont="1" applyAlignment="1">
      <alignment vertical="top" wrapText="1"/>
    </xf>
    <xf numFmtId="0" fontId="1" fillId="0" borderId="0" xfId="1" applyFont="1" applyAlignment="1">
      <alignment horizontal="center" vertical="top" wrapText="1"/>
    </xf>
    <xf numFmtId="0" fontId="1" fillId="0" borderId="0" xfId="1" applyFont="1" applyFill="1" applyBorder="1" applyAlignment="1">
      <alignment vertical="top" wrapText="1"/>
    </xf>
    <xf numFmtId="0" fontId="1" fillId="0" borderId="0" xfId="1" applyFont="1" applyBorder="1" applyAlignment="1">
      <alignment vertical="top" wrapText="1"/>
    </xf>
    <xf numFmtId="0" fontId="1" fillId="0" borderId="0" xfId="1" applyFont="1" applyFill="1" applyBorder="1" applyAlignment="1">
      <alignment horizontal="center" vertical="top" wrapText="1"/>
    </xf>
    <xf numFmtId="0" fontId="7" fillId="0" borderId="23" xfId="1" applyFont="1" applyFill="1" applyBorder="1" applyAlignment="1">
      <alignment horizontal="right" vertical="top" wrapText="1"/>
    </xf>
    <xf numFmtId="0" fontId="8" fillId="0" borderId="26" xfId="1" applyFont="1" applyFill="1" applyBorder="1" applyAlignment="1">
      <alignment horizontal="left" vertical="top" wrapText="1"/>
    </xf>
    <xf numFmtId="0" fontId="1" fillId="0" borderId="0" xfId="1" applyFont="1" applyFill="1" applyAlignment="1">
      <alignment horizontal="center" vertical="top" wrapText="1"/>
    </xf>
    <xf numFmtId="49" fontId="8" fillId="0" borderId="26" xfId="1" applyNumberFormat="1" applyFont="1" applyFill="1" applyBorder="1" applyAlignment="1">
      <alignment horizontal="left" vertical="top" wrapText="1"/>
    </xf>
    <xf numFmtId="0" fontId="1" fillId="0" borderId="0" xfId="1" applyFont="1" applyFill="1" applyAlignment="1">
      <alignment vertical="top" wrapText="1"/>
    </xf>
    <xf numFmtId="0" fontId="6" fillId="0" borderId="8" xfId="1" applyFont="1" applyFill="1" applyBorder="1" applyAlignment="1">
      <alignment horizontal="left" vertical="top" wrapText="1"/>
    </xf>
    <xf numFmtId="0" fontId="15" fillId="5"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5" fillId="0" borderId="23" xfId="1" applyFont="1" applyFill="1" applyBorder="1" applyAlignment="1">
      <alignment horizontal="right" vertical="top" wrapText="1"/>
    </xf>
    <xf numFmtId="0" fontId="4" fillId="0" borderId="26" xfId="1" applyFont="1" applyFill="1" applyBorder="1" applyAlignment="1">
      <alignment horizontal="left" vertical="top" wrapText="1"/>
    </xf>
    <xf numFmtId="49" fontId="11" fillId="0" borderId="26" xfId="1" applyNumberFormat="1" applyFont="1" applyFill="1" applyBorder="1" applyAlignment="1">
      <alignment horizontal="left" vertical="top" wrapText="1"/>
    </xf>
    <xf numFmtId="0" fontId="5" fillId="3" borderId="26" xfId="1" applyFont="1" applyFill="1" applyBorder="1" applyAlignment="1">
      <alignment horizontal="right" vertical="top" wrapText="1"/>
    </xf>
    <xf numFmtId="0" fontId="5" fillId="0" borderId="26" xfId="1" applyFont="1" applyFill="1" applyBorder="1" applyAlignment="1">
      <alignment horizontal="right" vertical="top" wrapText="1"/>
    </xf>
    <xf numFmtId="0" fontId="1" fillId="0" borderId="26" xfId="1" applyFont="1" applyBorder="1" applyAlignment="1">
      <alignment horizontal="left" vertical="top" wrapText="1"/>
    </xf>
    <xf numFmtId="0" fontId="7" fillId="0" borderId="26" xfId="1" applyFont="1" applyFill="1" applyBorder="1" applyAlignment="1">
      <alignment horizontal="right" vertical="top" wrapText="1"/>
    </xf>
    <xf numFmtId="49" fontId="8" fillId="3" borderId="26" xfId="1" applyNumberFormat="1" applyFont="1" applyFill="1" applyBorder="1" applyAlignment="1">
      <alignment horizontal="left" vertical="top" wrapText="1"/>
    </xf>
    <xf numFmtId="0" fontId="6" fillId="0" borderId="26" xfId="1" applyFont="1" applyBorder="1" applyAlignment="1">
      <alignment vertical="top" wrapText="1"/>
    </xf>
    <xf numFmtId="49" fontId="7" fillId="3" borderId="26" xfId="1" applyNumberFormat="1" applyFont="1" applyFill="1" applyBorder="1" applyAlignment="1">
      <alignment horizontal="left" vertical="top" wrapText="1"/>
    </xf>
    <xf numFmtId="0" fontId="8" fillId="0" borderId="0" xfId="1" applyFont="1" applyFill="1" applyBorder="1" applyAlignment="1">
      <alignment horizontal="center" vertical="top" wrapText="1"/>
    </xf>
    <xf numFmtId="0" fontId="6" fillId="0" borderId="8" xfId="1" applyFont="1" applyFill="1" applyBorder="1" applyAlignment="1">
      <alignment vertical="top" wrapText="1"/>
    </xf>
    <xf numFmtId="0" fontId="14" fillId="5" borderId="0" xfId="1" applyFont="1" applyFill="1" applyBorder="1" applyAlignment="1">
      <alignment horizontal="left" vertical="top" wrapText="1"/>
    </xf>
    <xf numFmtId="0" fontId="7" fillId="0" borderId="0" xfId="1" applyFont="1" applyFill="1" applyBorder="1" applyAlignment="1">
      <alignment horizontal="right" vertical="top" wrapText="1"/>
    </xf>
    <xf numFmtId="10" fontId="1" fillId="0" borderId="0" xfId="1" applyNumberFormat="1" applyFont="1" applyAlignment="1">
      <alignment vertical="top" wrapText="1"/>
    </xf>
    <xf numFmtId="10" fontId="8" fillId="0" borderId="23" xfId="1" applyNumberFormat="1" applyFont="1" applyFill="1" applyBorder="1" applyAlignment="1">
      <alignment horizontal="right" vertical="top" wrapText="1"/>
    </xf>
    <xf numFmtId="10" fontId="1" fillId="0" borderId="0" xfId="1" applyNumberFormat="1" applyFont="1" applyFill="1" applyBorder="1" applyAlignment="1">
      <alignment horizontal="center" vertical="top" wrapText="1"/>
    </xf>
    <xf numFmtId="0" fontId="1" fillId="0" borderId="26" xfId="1" applyFont="1" applyBorder="1" applyAlignment="1">
      <alignment vertical="top" wrapText="1"/>
    </xf>
    <xf numFmtId="0" fontId="6" fillId="0" borderId="26" xfId="1" applyFont="1" applyFill="1" applyBorder="1" applyAlignment="1">
      <alignment vertical="top" wrapText="1"/>
    </xf>
    <xf numFmtId="0" fontId="5" fillId="0" borderId="23" xfId="1" applyFont="1" applyBorder="1" applyAlignment="1">
      <alignment horizontal="right" vertical="top" wrapText="1"/>
    </xf>
    <xf numFmtId="0" fontId="11" fillId="0" borderId="26" xfId="1" applyFont="1" applyFill="1" applyBorder="1" applyAlignment="1">
      <alignment horizontal="left" vertical="top" wrapText="1"/>
    </xf>
    <xf numFmtId="0" fontId="18" fillId="0" borderId="0" xfId="1" applyFont="1" applyFill="1" applyBorder="1" applyAlignment="1">
      <alignment horizontal="center" vertical="top" wrapText="1"/>
    </xf>
    <xf numFmtId="0" fontId="11" fillId="0" borderId="8" xfId="1" applyFont="1" applyFill="1" applyBorder="1" applyAlignment="1">
      <alignment horizontal="left" vertical="top" wrapText="1"/>
    </xf>
    <xf numFmtId="0" fontId="6" fillId="0" borderId="0" xfId="1" applyFont="1" applyFill="1" applyBorder="1" applyAlignment="1">
      <alignment horizontal="center" vertical="top" wrapText="1"/>
    </xf>
    <xf numFmtId="0" fontId="12" fillId="0" borderId="0" xfId="1" applyFont="1" applyFill="1" applyBorder="1" applyAlignment="1">
      <alignment horizontal="left" vertical="top" wrapText="1"/>
    </xf>
    <xf numFmtId="0" fontId="12" fillId="4" borderId="0" xfId="1" applyFont="1" applyFill="1" applyBorder="1" applyAlignment="1">
      <alignment horizontal="left" vertical="top" wrapText="1"/>
    </xf>
    <xf numFmtId="0" fontId="1" fillId="4" borderId="0" xfId="1" applyFont="1" applyFill="1" applyAlignment="1">
      <alignment horizontal="center" vertical="top" wrapText="1"/>
    </xf>
    <xf numFmtId="0" fontId="5" fillId="3" borderId="0" xfId="1" applyFont="1" applyFill="1" applyBorder="1" applyAlignment="1">
      <alignment horizontal="right" vertical="top" wrapText="1"/>
    </xf>
    <xf numFmtId="0" fontId="4" fillId="0" borderId="26" xfId="1" applyFont="1" applyFill="1" applyBorder="1" applyAlignment="1">
      <alignment vertical="top" wrapText="1"/>
    </xf>
    <xf numFmtId="0" fontId="6" fillId="0" borderId="0" xfId="1" applyFont="1" applyBorder="1" applyAlignment="1">
      <alignment horizontal="center" vertical="top" wrapText="1"/>
    </xf>
    <xf numFmtId="0" fontId="14" fillId="0" borderId="0" xfId="1" applyFont="1" applyFill="1" applyBorder="1" applyAlignment="1">
      <alignment horizontal="left" vertical="top" wrapText="1"/>
    </xf>
    <xf numFmtId="0" fontId="18" fillId="0" borderId="0" xfId="1" applyBorder="1" applyAlignment="1">
      <alignment vertical="top" wrapText="1"/>
    </xf>
    <xf numFmtId="165" fontId="1" fillId="0" borderId="0" xfId="1" applyNumberFormat="1" applyFont="1" applyBorder="1" applyAlignment="1">
      <alignment horizontal="left" vertical="top" wrapText="1"/>
    </xf>
    <xf numFmtId="0" fontId="5" fillId="0" borderId="0" xfId="1" applyFont="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14" fontId="1" fillId="0" borderId="0" xfId="0" applyNumberFormat="1" applyFont="1" applyBorder="1" applyAlignment="1">
      <alignment horizontal="lef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9" fillId="4" borderId="5" xfId="0" applyFont="1" applyFill="1" applyBorder="1" applyAlignment="1">
      <alignment horizontal="left" vertical="top" wrapText="1"/>
    </xf>
    <xf numFmtId="0" fontId="1" fillId="0" borderId="0" xfId="0" applyFont="1" applyBorder="1" applyAlignment="1">
      <alignment horizontal="left" vertical="top" wrapText="1"/>
    </xf>
    <xf numFmtId="0" fontId="9" fillId="4" borderId="1"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5" fillId="0" borderId="0" xfId="0" applyFont="1" applyFill="1" applyBorder="1" applyAlignment="1">
      <alignment horizontal="center" vertical="top" wrapText="1"/>
    </xf>
    <xf numFmtId="0" fontId="9" fillId="4" borderId="1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5" fillId="0" borderId="0" xfId="0" applyFont="1" applyBorder="1" applyAlignment="1">
      <alignment horizontal="left" vertical="top" wrapText="1"/>
    </xf>
    <xf numFmtId="0" fontId="1" fillId="0" borderId="11" xfId="0" applyFont="1" applyFill="1" applyBorder="1" applyAlignment="1">
      <alignment horizontal="left" vertical="top" wrapText="1"/>
    </xf>
    <xf numFmtId="0" fontId="8" fillId="0" borderId="26" xfId="0" applyFont="1" applyFill="1" applyBorder="1" applyAlignment="1">
      <alignment horizontal="left" vertical="top" wrapText="1"/>
    </xf>
    <xf numFmtId="0" fontId="4" fillId="0" borderId="26"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4" borderId="11" xfId="0" applyFont="1" applyFill="1" applyBorder="1" applyAlignment="1">
      <alignment horizontal="left" vertical="top" wrapText="1"/>
    </xf>
    <xf numFmtId="0" fontId="7" fillId="0" borderId="34" xfId="0" applyFont="1" applyFill="1" applyBorder="1" applyAlignment="1">
      <alignment horizontal="left" vertical="top" wrapText="1"/>
    </xf>
    <xf numFmtId="0" fontId="8" fillId="0" borderId="34"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6" borderId="34" xfId="0" applyFont="1" applyFill="1" applyBorder="1" applyAlignment="1">
      <alignment horizontal="left" vertical="top" wrapText="1"/>
    </xf>
    <xf numFmtId="0" fontId="8" fillId="6" borderId="34"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7" fillId="6" borderId="24"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24" xfId="0" applyFont="1" applyFill="1" applyBorder="1" applyAlignment="1">
      <alignment horizontal="left" vertical="top" wrapText="1"/>
    </xf>
    <xf numFmtId="0" fontId="7" fillId="3" borderId="34" xfId="0" applyFont="1" applyFill="1" applyBorder="1" applyAlignment="1">
      <alignment horizontal="left"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0" fontId="1" fillId="4" borderId="26" xfId="0" applyFont="1" applyFill="1" applyBorder="1" applyAlignment="1">
      <alignment horizontal="left" vertical="top" wrapText="1"/>
    </xf>
    <xf numFmtId="0" fontId="1" fillId="4" borderId="38" xfId="0" applyFont="1" applyFill="1" applyBorder="1" applyAlignment="1">
      <alignment horizontal="left" vertical="top" wrapText="1"/>
    </xf>
    <xf numFmtId="0" fontId="1" fillId="4" borderId="23" xfId="0" applyFont="1" applyFill="1" applyBorder="1" applyAlignment="1">
      <alignment horizontal="left" vertical="top" wrapText="1"/>
    </xf>
    <xf numFmtId="0" fontId="1" fillId="0" borderId="23" xfId="0" applyFont="1" applyBorder="1" applyAlignment="1">
      <alignment horizontal="left" vertical="top" wrapText="1"/>
    </xf>
    <xf numFmtId="0" fontId="8" fillId="0" borderId="3" xfId="0" applyFont="1" applyFill="1" applyBorder="1" applyAlignment="1">
      <alignment horizontal="left" vertical="top" wrapText="1"/>
    </xf>
    <xf numFmtId="42" fontId="5" fillId="0" borderId="14" xfId="0" applyNumberFormat="1" applyFont="1" applyBorder="1" applyAlignment="1">
      <alignment horizontal="left" vertical="top" wrapText="1"/>
    </xf>
    <xf numFmtId="0" fontId="7" fillId="0" borderId="2" xfId="0" applyFont="1" applyFill="1" applyBorder="1" applyAlignment="1">
      <alignment horizontal="left" vertical="top" wrapText="1"/>
    </xf>
    <xf numFmtId="42" fontId="1" fillId="0" borderId="1" xfId="0" applyNumberFormat="1" applyFont="1" applyBorder="1" applyAlignment="1">
      <alignment horizontal="left" vertical="top" wrapText="1"/>
    </xf>
    <xf numFmtId="0" fontId="8" fillId="6" borderId="31" xfId="0" applyFont="1" applyFill="1" applyBorder="1" applyAlignment="1">
      <alignment horizontal="left" vertical="top" wrapText="1"/>
    </xf>
    <xf numFmtId="0" fontId="8" fillId="0" borderId="31" xfId="0" applyFont="1" applyFill="1" applyBorder="1" applyAlignment="1">
      <alignment horizontal="left" vertical="top" wrapText="1"/>
    </xf>
    <xf numFmtId="10" fontId="1" fillId="0" borderId="0" xfId="0" applyNumberFormat="1" applyFont="1" applyAlignment="1">
      <alignment horizontal="left" vertical="top" wrapText="1"/>
    </xf>
    <xf numFmtId="10" fontId="1" fillId="0" borderId="0" xfId="0" applyNumberFormat="1" applyFont="1" applyFill="1" applyBorder="1" applyAlignment="1">
      <alignment horizontal="left" vertical="top" wrapText="1"/>
    </xf>
    <xf numFmtId="10" fontId="5" fillId="0" borderId="0" xfId="0" applyNumberFormat="1" applyFont="1" applyFill="1" applyBorder="1" applyAlignment="1">
      <alignment horizontal="left" vertical="top" wrapText="1"/>
    </xf>
    <xf numFmtId="10" fontId="1" fillId="0" borderId="0" xfId="0" applyNumberFormat="1" applyFont="1" applyBorder="1" applyAlignment="1">
      <alignment horizontal="left" vertical="top" wrapText="1"/>
    </xf>
    <xf numFmtId="10" fontId="9" fillId="4" borderId="3" xfId="0" applyNumberFormat="1" applyFont="1" applyFill="1" applyBorder="1" applyAlignment="1">
      <alignment horizontal="left" vertical="top" wrapText="1"/>
    </xf>
    <xf numFmtId="10" fontId="1" fillId="0" borderId="1" xfId="0" applyNumberFormat="1" applyFont="1" applyBorder="1" applyAlignment="1">
      <alignment horizontal="left" vertical="top" wrapText="1"/>
    </xf>
    <xf numFmtId="10" fontId="1" fillId="4" borderId="0" xfId="0" applyNumberFormat="1" applyFont="1" applyFill="1" applyBorder="1" applyAlignment="1">
      <alignment horizontal="left" vertical="top" wrapText="1"/>
    </xf>
    <xf numFmtId="49" fontId="16" fillId="4" borderId="26" xfId="0" applyNumberFormat="1" applyFont="1" applyFill="1" applyBorder="1" applyAlignment="1">
      <alignment horizontal="left" vertical="top" wrapText="1"/>
    </xf>
    <xf numFmtId="0" fontId="1" fillId="0" borderId="26" xfId="0" applyFont="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10" fontId="7" fillId="2" borderId="2" xfId="0" applyNumberFormat="1" applyFont="1" applyFill="1" applyBorder="1" applyAlignment="1">
      <alignment horizontal="left" vertical="top" wrapText="1"/>
    </xf>
    <xf numFmtId="10" fontId="8" fillId="6" borderId="34" xfId="0" applyNumberFormat="1" applyFont="1" applyFill="1" applyBorder="1" applyAlignment="1">
      <alignment horizontal="left" vertical="top" wrapText="1"/>
    </xf>
    <xf numFmtId="10" fontId="8" fillId="6" borderId="1" xfId="0" applyNumberFormat="1" applyFont="1" applyFill="1" applyBorder="1" applyAlignment="1">
      <alignment horizontal="left" vertical="top" wrapText="1"/>
    </xf>
    <xf numFmtId="10" fontId="8" fillId="6" borderId="24" xfId="0" applyNumberFormat="1" applyFont="1" applyFill="1" applyBorder="1" applyAlignment="1">
      <alignment horizontal="left" vertical="top" wrapText="1"/>
    </xf>
    <xf numFmtId="10" fontId="8" fillId="0" borderId="34" xfId="0" applyNumberFormat="1" applyFont="1" applyFill="1" applyBorder="1" applyAlignment="1">
      <alignment horizontal="left" vertical="top" wrapText="1"/>
    </xf>
    <xf numFmtId="10" fontId="8" fillId="3" borderId="1" xfId="0" applyNumberFormat="1" applyFont="1" applyFill="1" applyBorder="1" applyAlignment="1">
      <alignment horizontal="left" vertical="top" wrapText="1"/>
    </xf>
    <xf numFmtId="10" fontId="8" fillId="3" borderId="24" xfId="0" applyNumberFormat="1" applyFont="1" applyFill="1" applyBorder="1" applyAlignment="1">
      <alignment horizontal="left" vertical="top" wrapText="1"/>
    </xf>
    <xf numFmtId="10" fontId="8" fillId="3" borderId="34" xfId="0" applyNumberFormat="1" applyFont="1" applyFill="1" applyBorder="1" applyAlignment="1">
      <alignment horizontal="left" vertical="top" wrapText="1"/>
    </xf>
    <xf numFmtId="10" fontId="8" fillId="0" borderId="2" xfId="0" applyNumberFormat="1" applyFont="1" applyFill="1" applyBorder="1" applyAlignment="1">
      <alignment horizontal="left" vertical="top" wrapText="1"/>
    </xf>
    <xf numFmtId="10" fontId="5" fillId="0" borderId="0" xfId="0" applyNumberFormat="1" applyFont="1" applyBorder="1" applyAlignment="1">
      <alignment horizontal="center" vertical="top" wrapText="1"/>
    </xf>
    <xf numFmtId="0" fontId="8" fillId="0" borderId="11" xfId="0" applyFont="1" applyFill="1" applyBorder="1" applyAlignment="1">
      <alignment horizontal="center" vertical="top" wrapText="1"/>
    </xf>
    <xf numFmtId="0" fontId="8" fillId="0" borderId="5" xfId="0" applyFont="1" applyFill="1" applyBorder="1" applyAlignment="1">
      <alignment horizontal="left" vertical="top" wrapText="1"/>
    </xf>
    <xf numFmtId="0" fontId="7" fillId="0" borderId="1" xfId="0" applyFont="1" applyFill="1" applyBorder="1" applyAlignment="1">
      <alignment horizontal="left" vertical="top" wrapText="1"/>
    </xf>
    <xf numFmtId="10" fontId="8" fillId="2" borderId="1" xfId="0" applyNumberFormat="1" applyFont="1" applyFill="1" applyBorder="1" applyAlignment="1">
      <alignment horizontal="left" vertical="top" wrapText="1"/>
    </xf>
    <xf numFmtId="0" fontId="1" fillId="0" borderId="11" xfId="0" applyFont="1" applyBorder="1" applyAlignment="1">
      <alignment horizontal="left" vertical="top" wrapText="1"/>
    </xf>
    <xf numFmtId="9" fontId="1" fillId="0" borderId="0" xfId="3" applyFont="1" applyAlignment="1">
      <alignment horizontal="left" vertical="top" wrapText="1"/>
    </xf>
    <xf numFmtId="9" fontId="1" fillId="0" borderId="0" xfId="3" applyFont="1" applyBorder="1" applyAlignment="1">
      <alignment horizontal="left" vertical="top" wrapText="1"/>
    </xf>
    <xf numFmtId="9" fontId="1" fillId="0" borderId="0" xfId="3" applyFont="1" applyFill="1" applyBorder="1" applyAlignment="1">
      <alignment horizontal="left" vertical="top" wrapText="1"/>
    </xf>
    <xf numFmtId="9" fontId="5" fillId="0" borderId="0" xfId="3" applyFont="1" applyBorder="1" applyAlignment="1">
      <alignment horizontal="center" vertical="top" wrapText="1"/>
    </xf>
    <xf numFmtId="9" fontId="8" fillId="2" borderId="1" xfId="3" applyFont="1" applyFill="1" applyBorder="1" applyAlignment="1">
      <alignment horizontal="left" vertical="top" wrapText="1"/>
    </xf>
    <xf numFmtId="9" fontId="1" fillId="0" borderId="1" xfId="3" applyFont="1" applyBorder="1" applyAlignment="1">
      <alignment horizontal="left" vertical="top" wrapText="1"/>
    </xf>
    <xf numFmtId="9" fontId="9" fillId="4" borderId="3" xfId="3" applyFont="1" applyFill="1" applyBorder="1" applyAlignment="1">
      <alignment horizontal="left" vertical="top" wrapText="1"/>
    </xf>
    <xf numFmtId="9" fontId="1" fillId="4" borderId="0" xfId="3" applyFont="1" applyFill="1" applyBorder="1" applyAlignment="1">
      <alignment horizontal="left" vertical="top" wrapText="1"/>
    </xf>
    <xf numFmtId="2" fontId="1" fillId="0" borderId="6" xfId="0" applyNumberFormat="1" applyFont="1" applyBorder="1" applyAlignment="1">
      <alignment horizontal="left" vertical="top" wrapText="1"/>
    </xf>
    <xf numFmtId="44" fontId="9" fillId="4" borderId="3" xfId="2" applyFont="1" applyFill="1" applyBorder="1" applyAlignment="1">
      <alignment horizontal="left" vertical="top" wrapText="1"/>
    </xf>
    <xf numFmtId="44" fontId="1" fillId="0" borderId="3" xfId="2" applyFont="1" applyBorder="1" applyAlignment="1">
      <alignment horizontal="left" vertical="top" wrapText="1"/>
    </xf>
    <xf numFmtId="166" fontId="1" fillId="0" borderId="0" xfId="2" applyNumberFormat="1" applyFont="1" applyAlignment="1">
      <alignment horizontal="left" vertical="top" wrapText="1"/>
    </xf>
    <xf numFmtId="166" fontId="5" fillId="0" borderId="0" xfId="2" applyNumberFormat="1" applyFont="1" applyFill="1" applyBorder="1" applyAlignment="1">
      <alignment horizontal="left" vertical="top" wrapText="1"/>
    </xf>
    <xf numFmtId="166" fontId="1" fillId="2" borderId="11" xfId="2" applyNumberFormat="1" applyFont="1" applyFill="1" applyBorder="1" applyAlignment="1">
      <alignment horizontal="left" vertical="top" wrapText="1"/>
    </xf>
    <xf numFmtId="166" fontId="1" fillId="0" borderId="14" xfId="2" applyNumberFormat="1" applyFont="1" applyBorder="1" applyAlignment="1">
      <alignment horizontal="left" vertical="top" wrapText="1"/>
    </xf>
    <xf numFmtId="166" fontId="1" fillId="0" borderId="0" xfId="2" applyNumberFormat="1" applyFont="1" applyBorder="1" applyAlignment="1">
      <alignment horizontal="left" vertical="top" wrapText="1"/>
    </xf>
    <xf numFmtId="166" fontId="8" fillId="2" borderId="1" xfId="2" applyNumberFormat="1" applyFont="1" applyFill="1" applyBorder="1" applyAlignment="1">
      <alignment horizontal="left" vertical="top" wrapText="1"/>
    </xf>
    <xf numFmtId="166" fontId="1" fillId="0" borderId="1" xfId="2" applyNumberFormat="1" applyFont="1" applyBorder="1" applyAlignment="1">
      <alignment horizontal="left" vertical="top" wrapText="1"/>
    </xf>
    <xf numFmtId="166" fontId="9" fillId="4" borderId="3" xfId="2" applyNumberFormat="1" applyFont="1" applyFill="1" applyBorder="1" applyAlignment="1">
      <alignment horizontal="left" vertical="top" wrapText="1"/>
    </xf>
    <xf numFmtId="166" fontId="1" fillId="0" borderId="3" xfId="2" applyNumberFormat="1" applyFont="1" applyBorder="1" applyAlignment="1">
      <alignment horizontal="left" vertical="top" wrapText="1"/>
    </xf>
    <xf numFmtId="166" fontId="1" fillId="4" borderId="27" xfId="2" applyNumberFormat="1" applyFont="1" applyFill="1" applyBorder="1" applyAlignment="1">
      <alignment horizontal="left" vertical="top" wrapText="1"/>
    </xf>
    <xf numFmtId="166" fontId="1" fillId="0" borderId="1" xfId="2" applyNumberFormat="1" applyFont="1" applyFill="1" applyBorder="1" applyAlignment="1">
      <alignment horizontal="left" vertical="top" wrapText="1"/>
    </xf>
    <xf numFmtId="2" fontId="8" fillId="0" borderId="6" xfId="0" applyNumberFormat="1" applyFont="1" applyFill="1" applyBorder="1" applyAlignment="1">
      <alignment horizontal="left" vertical="top" wrapText="1"/>
    </xf>
    <xf numFmtId="2" fontId="1" fillId="0" borderId="6" xfId="0" applyNumberFormat="1" applyFont="1" applyFill="1" applyBorder="1" applyAlignment="1">
      <alignment horizontal="left" vertical="top" wrapText="1"/>
    </xf>
    <xf numFmtId="2" fontId="9" fillId="4" borderId="6" xfId="0" applyNumberFormat="1" applyFont="1" applyFill="1" applyBorder="1" applyAlignment="1">
      <alignment horizontal="left" vertical="top" wrapText="1"/>
    </xf>
    <xf numFmtId="2" fontId="1" fillId="0" borderId="0" xfId="0" applyNumberFormat="1" applyFont="1" applyBorder="1" applyAlignment="1">
      <alignment horizontal="left" vertical="top" wrapText="1"/>
    </xf>
    <xf numFmtId="167" fontId="1" fillId="0" borderId="1" xfId="3" applyNumberFormat="1" applyFont="1" applyBorder="1" applyAlignment="1">
      <alignment horizontal="left" vertical="top" wrapText="1"/>
    </xf>
    <xf numFmtId="9" fontId="1" fillId="0" borderId="1" xfId="3" applyNumberFormat="1" applyFont="1" applyBorder="1" applyAlignment="1">
      <alignment horizontal="left" vertical="top" wrapText="1"/>
    </xf>
    <xf numFmtId="9" fontId="9" fillId="4" borderId="3" xfId="3" applyNumberFormat="1" applyFont="1" applyFill="1" applyBorder="1" applyAlignment="1">
      <alignment horizontal="left" vertical="top" wrapText="1"/>
    </xf>
    <xf numFmtId="44" fontId="1" fillId="0" borderId="3" xfId="2" applyFont="1" applyFill="1" applyBorder="1" applyAlignment="1">
      <alignment horizontal="left" vertical="top" wrapText="1"/>
    </xf>
    <xf numFmtId="44" fontId="8" fillId="0" borderId="3" xfId="2" applyFont="1" applyFill="1" applyBorder="1" applyAlignment="1">
      <alignment horizontal="left" vertical="top" wrapText="1"/>
    </xf>
    <xf numFmtId="44" fontId="1" fillId="0" borderId="0" xfId="0" applyNumberFormat="1" applyFont="1" applyBorder="1" applyAlignment="1">
      <alignment horizontal="left" vertical="top" wrapText="1"/>
    </xf>
    <xf numFmtId="0" fontId="1" fillId="6" borderId="0" xfId="0" applyFont="1" applyFill="1" applyAlignment="1">
      <alignment horizontal="left" vertical="top" wrapText="1"/>
    </xf>
    <xf numFmtId="0" fontId="5" fillId="6" borderId="1"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30" fillId="0" borderId="0" xfId="0" applyFont="1" applyAlignment="1">
      <alignment horizontal="center" vertical="top" wrapText="1"/>
    </xf>
    <xf numFmtId="49" fontId="1" fillId="0" borderId="0" xfId="0" applyNumberFormat="1" applyFont="1" applyBorder="1" applyAlignment="1">
      <alignment horizontal="left" vertical="top" wrapText="1"/>
    </xf>
    <xf numFmtId="0" fontId="1" fillId="0" borderId="0" xfId="1" applyFont="1" applyAlignment="1">
      <alignment vertical="top" wrapText="1"/>
    </xf>
    <xf numFmtId="0" fontId="1" fillId="0" borderId="0" xfId="1" applyFont="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49" fontId="1"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30" fillId="0" borderId="0" xfId="0" applyFont="1" applyFill="1" applyAlignment="1">
      <alignment horizontal="left" vertical="top" wrapText="1"/>
    </xf>
    <xf numFmtId="0" fontId="30" fillId="0" borderId="1" xfId="0" applyFont="1" applyFill="1" applyBorder="1" applyAlignment="1">
      <alignment horizontal="left" vertical="top" wrapText="1"/>
    </xf>
    <xf numFmtId="0" fontId="1" fillId="0" borderId="0" xfId="0" applyFont="1" applyFill="1" applyAlignment="1">
      <alignment horizontal="left" vertical="top" wrapText="1"/>
    </xf>
    <xf numFmtId="0" fontId="8" fillId="2" borderId="3" xfId="0" applyFont="1" applyFill="1" applyBorder="1" applyAlignment="1">
      <alignment horizontal="left" vertical="top" wrapText="1"/>
    </xf>
    <xf numFmtId="0" fontId="5" fillId="2" borderId="18" xfId="0" applyFont="1" applyFill="1" applyBorder="1" applyAlignment="1">
      <alignment horizontal="left" vertical="top" wrapText="1"/>
    </xf>
    <xf numFmtId="166" fontId="5" fillId="2" borderId="12" xfId="2" applyNumberFormat="1" applyFont="1" applyFill="1" applyBorder="1" applyAlignment="1">
      <alignment horizontal="left" vertical="top" wrapText="1"/>
    </xf>
    <xf numFmtId="10" fontId="5" fillId="2" borderId="12" xfId="0" applyNumberFormat="1"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12" xfId="0" applyFont="1" applyFill="1" applyBorder="1" applyAlignment="1">
      <alignment horizontal="left" vertical="top" wrapText="1"/>
    </xf>
    <xf numFmtId="9" fontId="5" fillId="2" borderId="12" xfId="3"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0" borderId="30" xfId="0" applyFont="1" applyBorder="1" applyAlignment="1">
      <alignment horizontal="left" vertical="top" wrapText="1"/>
    </xf>
    <xf numFmtId="0" fontId="1" fillId="0" borderId="37" xfId="0" applyFont="1" applyBorder="1" applyAlignment="1">
      <alignment horizontal="left" vertical="top" wrapText="1"/>
    </xf>
    <xf numFmtId="0" fontId="1" fillId="3" borderId="32" xfId="0" applyFont="1" applyFill="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49" fontId="1" fillId="0" borderId="44" xfId="0" applyNumberFormat="1" applyFont="1" applyBorder="1" applyAlignment="1">
      <alignment horizontal="left" vertical="top" wrapText="1"/>
    </xf>
    <xf numFmtId="49" fontId="1" fillId="0" borderId="0" xfId="0" applyNumberFormat="1" applyFont="1" applyBorder="1" applyAlignment="1">
      <alignment horizontal="left" vertical="top" wrapText="1"/>
    </xf>
    <xf numFmtId="0" fontId="1" fillId="6" borderId="32" xfId="0" applyFont="1" applyFill="1" applyBorder="1" applyAlignment="1">
      <alignment horizontal="left" vertical="top" wrapText="1"/>
    </xf>
    <xf numFmtId="49" fontId="1" fillId="0" borderId="3" xfId="1" applyNumberFormat="1" applyFont="1" applyBorder="1" applyAlignment="1">
      <alignment horizontal="left" vertical="top" wrapText="1"/>
    </xf>
    <xf numFmtId="0" fontId="18" fillId="0" borderId="5" xfId="1" applyBorder="1" applyAlignment="1">
      <alignment vertical="top" wrapText="1"/>
    </xf>
    <xf numFmtId="165" fontId="1" fillId="0" borderId="3" xfId="1" applyNumberFormat="1" applyFont="1" applyBorder="1" applyAlignment="1">
      <alignment horizontal="left" vertical="top" wrapText="1"/>
    </xf>
    <xf numFmtId="0" fontId="1" fillId="0" borderId="0" xfId="1" applyFont="1" applyAlignment="1">
      <alignment vertical="top" wrapText="1"/>
    </xf>
    <xf numFmtId="0" fontId="18" fillId="0" borderId="0" xfId="1" applyAlignment="1">
      <alignment vertical="top" wrapText="1"/>
    </xf>
    <xf numFmtId="0" fontId="1" fillId="0" borderId="0" xfId="1" applyFont="1" applyAlignment="1">
      <alignment horizontal="left" vertical="top" wrapText="1"/>
    </xf>
    <xf numFmtId="0" fontId="1" fillId="0" borderId="2"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1" xfId="0" applyFont="1" applyBorder="1" applyAlignment="1">
      <alignment horizontal="left" vertical="top" wrapText="1"/>
    </xf>
    <xf numFmtId="0" fontId="1" fillId="6" borderId="1"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49" fontId="1"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1" fillId="6" borderId="2" xfId="0" applyFont="1" applyFill="1" applyBorder="1" applyAlignment="1">
      <alignment horizontal="left" vertical="top" wrapText="1"/>
    </xf>
    <xf numFmtId="0" fontId="1" fillId="6" borderId="31" xfId="0" applyFont="1" applyFill="1" applyBorder="1" applyAlignment="1">
      <alignment horizontal="left" vertical="top" wrapText="1"/>
    </xf>
    <xf numFmtId="0" fontId="0" fillId="0" borderId="31" xfId="0" applyBorder="1" applyAlignment="1">
      <alignment horizontal="left" vertical="top" wrapText="1"/>
    </xf>
    <xf numFmtId="0" fontId="0" fillId="6" borderId="31" xfId="0" applyFill="1" applyBorder="1" applyAlignment="1">
      <alignment horizontal="left" vertical="top" wrapText="1"/>
    </xf>
    <xf numFmtId="0" fontId="1" fillId="0" borderId="28" xfId="0" applyFont="1" applyBorder="1" applyAlignment="1">
      <alignment horizontal="left" vertical="top" wrapText="1"/>
    </xf>
    <xf numFmtId="0" fontId="0" fillId="0" borderId="28" xfId="0" applyBorder="1" applyAlignment="1">
      <alignment horizontal="left"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0" xfId="0" applyFont="1" applyFill="1" applyBorder="1" applyAlignment="1">
      <alignment horizontal="left" vertical="top" wrapText="1"/>
    </xf>
    <xf numFmtId="0" fontId="0" fillId="0" borderId="27" xfId="0" applyBorder="1" applyAlignment="1">
      <alignment horizontal="left" vertical="top" wrapText="1"/>
    </xf>
  </cellXfs>
  <cellStyles count="64">
    <cellStyle name="Accent1 - 20%" xfId="4"/>
    <cellStyle name="Accent1 - 40%" xfId="5"/>
    <cellStyle name="Accent1 - 60%" xfId="6"/>
    <cellStyle name="Accent2 - 20%" xfId="7"/>
    <cellStyle name="Accent2 - 40%" xfId="8"/>
    <cellStyle name="Accent2 - 60%" xfId="9"/>
    <cellStyle name="Accent3 - 20%" xfId="10"/>
    <cellStyle name="Accent3 - 40%" xfId="11"/>
    <cellStyle name="Accent3 - 60%" xfId="12"/>
    <cellStyle name="Accent4 - 20%" xfId="13"/>
    <cellStyle name="Accent4 - 40%" xfId="14"/>
    <cellStyle name="Accent4 - 60%" xfId="15"/>
    <cellStyle name="Accent5 - 20%" xfId="16"/>
    <cellStyle name="Accent5 - 40%" xfId="17"/>
    <cellStyle name="Accent5 - 60%" xfId="18"/>
    <cellStyle name="Accent6 - 20%" xfId="19"/>
    <cellStyle name="Accent6 - 40%" xfId="20"/>
    <cellStyle name="Accent6 - 60%" xfId="21"/>
    <cellStyle name="Currency" xfId="2" builtinId="4"/>
    <cellStyle name="Normal" xfId="0" builtinId="0"/>
    <cellStyle name="Normal 2" xfId="1"/>
    <cellStyle name="Percent" xfId="3" builtinId="5"/>
    <cellStyle name="SAPBEXaggData" xfId="22"/>
    <cellStyle name="SAPBEXaggDataEmph" xfId="23"/>
    <cellStyle name="SAPBEXaggItem" xfId="24"/>
    <cellStyle name="SAPBEXaggItemX" xfId="25"/>
    <cellStyle name="SAPBEXchaText" xfId="26"/>
    <cellStyle name="SAPBEXexcBad7" xfId="27"/>
    <cellStyle name="SAPBEXexcBad8" xfId="28"/>
    <cellStyle name="SAPBEXexcBad9" xfId="29"/>
    <cellStyle name="SAPBEXexcCritical4" xfId="30"/>
    <cellStyle name="SAPBEXexcCritical5" xfId="31"/>
    <cellStyle name="SAPBEXexcCritical6" xfId="32"/>
    <cellStyle name="SAPBEXexcGood1" xfId="33"/>
    <cellStyle name="SAPBEXexcGood2" xfId="34"/>
    <cellStyle name="SAPBEXexcGood3" xfId="35"/>
    <cellStyle name="SAPBEXfilterDrill" xfId="36"/>
    <cellStyle name="SAPBEXfilterItem" xfId="37"/>
    <cellStyle name="SAPBEXfilterText" xfId="38"/>
    <cellStyle name="SAPBEXformats" xfId="39"/>
    <cellStyle name="SAPBEXheaderItem" xfId="40"/>
    <cellStyle name="SAPBEXheaderText" xfId="41"/>
    <cellStyle name="SAPBEXHLevel0" xfId="42"/>
    <cellStyle name="SAPBEXHLevel0X" xfId="43"/>
    <cellStyle name="SAPBEXHLevel1" xfId="44"/>
    <cellStyle name="SAPBEXHLevel1X" xfId="45"/>
    <cellStyle name="SAPBEXHLevel2" xfId="46"/>
    <cellStyle name="SAPBEXHLevel2X" xfId="47"/>
    <cellStyle name="SAPBEXHLevel3" xfId="48"/>
    <cellStyle name="SAPBEXHLevel3X" xfId="49"/>
    <cellStyle name="SAPBEXinputData" xfId="50"/>
    <cellStyle name="SAPBEXItemHeader" xfId="51"/>
    <cellStyle name="SAPBEXresData" xfId="52"/>
    <cellStyle name="SAPBEXresDataEmph" xfId="53"/>
    <cellStyle name="SAPBEXresItem" xfId="54"/>
    <cellStyle name="SAPBEXresItemX" xfId="55"/>
    <cellStyle name="SAPBEXstdData" xfId="56"/>
    <cellStyle name="SAPBEXstdDataEmph" xfId="57"/>
    <cellStyle name="SAPBEXstdItem" xfId="58"/>
    <cellStyle name="SAPBEXstdItemX" xfId="59"/>
    <cellStyle name="SAPBEXtitle" xfId="60"/>
    <cellStyle name="SAPBEXunassignedItem" xfId="61"/>
    <cellStyle name="SAPBEXundefined" xfId="62"/>
    <cellStyle name="Sheet Title" xfId="63"/>
  </cellStyles>
  <dxfs count="46">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urstinm\Downloads\PER-ExcelTemplate(July-2018).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
      <sheetName val="Deliverables - Potential Harm"/>
      <sheetName val="Organizational Units"/>
      <sheetName val="Performance Measures"/>
      <sheetName val="Strategic Plan Summary"/>
      <sheetName val="Drop Down Option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row r="8">
          <cell r="C8" t="str">
            <v>November</v>
          </cell>
        </row>
        <row r="9">
          <cell r="C9" t="str">
            <v>December</v>
          </cell>
        </row>
        <row r="10">
          <cell r="C10" t="str">
            <v>January</v>
          </cell>
        </row>
        <row r="11">
          <cell r="C11" t="str">
            <v>February</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opLeftCell="C1" zoomScaleNormal="100" workbookViewId="0">
      <selection activeCell="L8" sqref="L8"/>
    </sheetView>
  </sheetViews>
  <sheetFormatPr defaultColWidth="9.140625" defaultRowHeight="12.75" x14ac:dyDescent="0.2"/>
  <cols>
    <col min="1" max="1" width="6.42578125" style="21" bestFit="1" customWidth="1"/>
    <col min="2" max="2" width="29" style="21" customWidth="1"/>
    <col min="3" max="3" width="23.42578125" style="21" customWidth="1"/>
    <col min="4" max="4" width="27.7109375" style="21" customWidth="1"/>
    <col min="5" max="5" width="23.42578125" style="21" customWidth="1"/>
    <col min="6" max="6" width="21.85546875" style="21" customWidth="1"/>
    <col min="7" max="7" width="17.85546875" style="21" customWidth="1"/>
    <col min="8" max="8" width="11" style="21" customWidth="1"/>
    <col min="9" max="9" width="11.5703125" style="21" customWidth="1"/>
    <col min="10" max="10" width="13.28515625" style="21" customWidth="1"/>
    <col min="11" max="11" width="12" style="21" customWidth="1"/>
    <col min="12" max="12" width="12.28515625" style="21" customWidth="1"/>
    <col min="13" max="13" width="26.140625" style="21" customWidth="1"/>
    <col min="14" max="16384" width="9.140625" style="21"/>
  </cols>
  <sheetData>
    <row r="1" spans="1:13" ht="12.75" customHeight="1" x14ac:dyDescent="0.2">
      <c r="B1" s="1" t="s">
        <v>0</v>
      </c>
      <c r="C1" s="24" t="s">
        <v>298</v>
      </c>
      <c r="D1" s="9"/>
      <c r="E1" s="9"/>
      <c r="F1" s="9"/>
      <c r="G1" s="9"/>
      <c r="H1" s="9"/>
      <c r="K1" s="4"/>
    </row>
    <row r="2" spans="1:13" ht="12.75" customHeight="1" x14ac:dyDescent="0.2">
      <c r="B2" s="1" t="s">
        <v>1</v>
      </c>
      <c r="C2" s="36">
        <v>43423</v>
      </c>
      <c r="D2" s="9"/>
      <c r="E2" s="9"/>
      <c r="F2" s="9"/>
      <c r="G2" s="9"/>
      <c r="H2" s="9"/>
      <c r="K2" s="5"/>
    </row>
    <row r="3" spans="1:13" x14ac:dyDescent="0.2">
      <c r="B3" s="14"/>
      <c r="C3" s="9"/>
      <c r="D3" s="9"/>
      <c r="E3" s="9"/>
      <c r="F3" s="9"/>
      <c r="G3" s="9"/>
      <c r="H3" s="9"/>
      <c r="K3" s="5"/>
    </row>
    <row r="4" spans="1:13" ht="161.25" customHeight="1" x14ac:dyDescent="0.2">
      <c r="A4" s="2" t="s">
        <v>5</v>
      </c>
      <c r="B4" s="10" t="s">
        <v>280</v>
      </c>
      <c r="C4" s="10" t="s">
        <v>27</v>
      </c>
      <c r="D4" s="10" t="s">
        <v>126</v>
      </c>
      <c r="E4" s="2" t="s">
        <v>278</v>
      </c>
      <c r="F4" s="10" t="s">
        <v>230</v>
      </c>
      <c r="G4" s="17" t="s">
        <v>142</v>
      </c>
      <c r="H4" s="8" t="s">
        <v>114</v>
      </c>
      <c r="I4" s="8" t="s">
        <v>115</v>
      </c>
      <c r="J4" s="8" t="s">
        <v>112</v>
      </c>
      <c r="K4" s="8" t="s">
        <v>116</v>
      </c>
      <c r="L4" s="8" t="s">
        <v>132</v>
      </c>
      <c r="M4" s="2" t="s">
        <v>277</v>
      </c>
    </row>
    <row r="5" spans="1:13" s="16" customFormat="1" ht="76.5" customHeight="1" x14ac:dyDescent="0.2">
      <c r="A5" s="22">
        <v>1</v>
      </c>
      <c r="B5" s="22" t="s">
        <v>311</v>
      </c>
      <c r="C5" s="22" t="s">
        <v>310</v>
      </c>
      <c r="D5" s="22" t="s">
        <v>203</v>
      </c>
      <c r="E5" s="22"/>
      <c r="F5" s="15" t="s">
        <v>296</v>
      </c>
      <c r="G5" s="15" t="s">
        <v>11</v>
      </c>
      <c r="H5" s="15" t="s">
        <v>11</v>
      </c>
      <c r="I5" s="15" t="s">
        <v>11</v>
      </c>
      <c r="J5" s="15" t="s">
        <v>11</v>
      </c>
      <c r="K5" s="15" t="s">
        <v>11</v>
      </c>
      <c r="L5" s="15" t="s">
        <v>11</v>
      </c>
      <c r="M5" s="15"/>
    </row>
    <row r="6" spans="1:13" s="9" customFormat="1" ht="111.75" customHeight="1" x14ac:dyDescent="0.2">
      <c r="A6" s="22" t="s">
        <v>78</v>
      </c>
      <c r="B6" s="22"/>
      <c r="C6" s="22" t="s">
        <v>310</v>
      </c>
      <c r="D6" s="22" t="s">
        <v>203</v>
      </c>
      <c r="E6" s="22" t="s">
        <v>312</v>
      </c>
      <c r="F6" s="15" t="s">
        <v>294</v>
      </c>
      <c r="G6" s="15" t="s">
        <v>11</v>
      </c>
      <c r="H6" s="15" t="s">
        <v>11</v>
      </c>
      <c r="I6" s="15" t="s">
        <v>11</v>
      </c>
      <c r="J6" s="15" t="s">
        <v>11</v>
      </c>
      <c r="K6" s="15" t="s">
        <v>11</v>
      </c>
      <c r="L6" s="15" t="s">
        <v>11</v>
      </c>
      <c r="M6" s="15"/>
    </row>
    <row r="7" spans="1:13" s="9" customFormat="1" ht="111.75" customHeight="1" x14ac:dyDescent="0.2">
      <c r="A7" s="22" t="s">
        <v>42</v>
      </c>
      <c r="B7" s="22"/>
      <c r="C7" s="22" t="s">
        <v>310</v>
      </c>
      <c r="D7" s="22" t="s">
        <v>203</v>
      </c>
      <c r="E7" s="22" t="s">
        <v>318</v>
      </c>
      <c r="F7" s="15" t="s">
        <v>295</v>
      </c>
      <c r="G7" s="15" t="s">
        <v>12</v>
      </c>
      <c r="H7" s="15" t="s">
        <v>12</v>
      </c>
      <c r="I7" s="15" t="s">
        <v>11</v>
      </c>
      <c r="J7" s="15" t="s">
        <v>11</v>
      </c>
      <c r="K7" s="15" t="s">
        <v>11</v>
      </c>
      <c r="L7" s="15" t="s">
        <v>12</v>
      </c>
      <c r="M7" s="15"/>
    </row>
    <row r="8" spans="1:13" s="172" customFormat="1" ht="111.75" customHeight="1" x14ac:dyDescent="0.2">
      <c r="A8" s="22" t="s">
        <v>421</v>
      </c>
      <c r="B8" s="22"/>
      <c r="C8" s="22" t="s">
        <v>422</v>
      </c>
      <c r="D8" s="22" t="s">
        <v>203</v>
      </c>
      <c r="E8" s="273" t="s">
        <v>423</v>
      </c>
      <c r="F8" s="184" t="s">
        <v>294</v>
      </c>
      <c r="G8" s="184" t="s">
        <v>11</v>
      </c>
      <c r="H8" s="184" t="s">
        <v>11</v>
      </c>
      <c r="I8" s="184" t="s">
        <v>11</v>
      </c>
      <c r="J8" s="184" t="s">
        <v>11</v>
      </c>
      <c r="K8" s="184" t="s">
        <v>11</v>
      </c>
      <c r="L8" s="184" t="s">
        <v>12</v>
      </c>
      <c r="M8" s="184"/>
    </row>
    <row r="9" spans="1:13" s="9" customFormat="1" ht="69.75" customHeight="1" x14ac:dyDescent="0.2">
      <c r="A9" s="22">
        <v>2</v>
      </c>
      <c r="B9" s="22" t="s">
        <v>319</v>
      </c>
      <c r="C9" s="22" t="s">
        <v>297</v>
      </c>
      <c r="D9" s="22" t="s">
        <v>203</v>
      </c>
      <c r="E9" s="22"/>
      <c r="F9" s="15" t="s">
        <v>295</v>
      </c>
      <c r="G9" s="15" t="s">
        <v>11</v>
      </c>
      <c r="H9" s="15" t="s">
        <v>11</v>
      </c>
      <c r="I9" s="15" t="s">
        <v>11</v>
      </c>
      <c r="J9" s="15" t="s">
        <v>11</v>
      </c>
      <c r="K9" s="15" t="s">
        <v>11</v>
      </c>
      <c r="L9" s="15" t="s">
        <v>11</v>
      </c>
      <c r="M9" s="15"/>
    </row>
    <row r="10" spans="1:13" s="9" customFormat="1" ht="120.75" customHeight="1" x14ac:dyDescent="0.2">
      <c r="A10" s="22" t="s">
        <v>79</v>
      </c>
      <c r="B10" s="22"/>
      <c r="C10" s="22" t="s">
        <v>297</v>
      </c>
      <c r="D10" s="22" t="s">
        <v>203</v>
      </c>
      <c r="E10" s="22" t="s">
        <v>313</v>
      </c>
      <c r="F10" s="15" t="s">
        <v>294</v>
      </c>
      <c r="G10" s="15" t="s">
        <v>11</v>
      </c>
      <c r="H10" s="15" t="s">
        <v>12</v>
      </c>
      <c r="I10" s="15" t="s">
        <v>11</v>
      </c>
      <c r="J10" s="15" t="s">
        <v>11</v>
      </c>
      <c r="K10" s="15" t="s">
        <v>11</v>
      </c>
      <c r="L10" s="15" t="s">
        <v>11</v>
      </c>
      <c r="M10" s="15"/>
    </row>
    <row r="11" spans="1:13" s="9" customFormat="1" ht="114" customHeight="1" x14ac:dyDescent="0.2">
      <c r="A11" s="22">
        <v>3</v>
      </c>
      <c r="B11" s="22" t="s">
        <v>314</v>
      </c>
      <c r="C11" s="22" t="s">
        <v>320</v>
      </c>
      <c r="D11" s="22" t="s">
        <v>203</v>
      </c>
      <c r="E11" s="22"/>
      <c r="F11" s="15" t="s">
        <v>315</v>
      </c>
      <c r="G11" s="15" t="s">
        <v>11</v>
      </c>
      <c r="H11" s="15" t="s">
        <v>11</v>
      </c>
      <c r="I11" s="15" t="s">
        <v>11</v>
      </c>
      <c r="J11" s="15" t="s">
        <v>11</v>
      </c>
      <c r="K11" s="15" t="s">
        <v>11</v>
      </c>
      <c r="L11" s="15" t="s">
        <v>11</v>
      </c>
      <c r="M11" s="15"/>
    </row>
    <row r="12" spans="1:13" s="9" customFormat="1" ht="66.75" customHeight="1" x14ac:dyDescent="0.2">
      <c r="A12" s="22">
        <v>4</v>
      </c>
      <c r="B12" s="22" t="s">
        <v>316</v>
      </c>
      <c r="C12" s="22" t="s">
        <v>321</v>
      </c>
      <c r="D12" s="22" t="s">
        <v>203</v>
      </c>
      <c r="E12" s="22"/>
      <c r="F12" s="15" t="s">
        <v>317</v>
      </c>
      <c r="G12" s="15" t="s">
        <v>11</v>
      </c>
      <c r="H12" s="15" t="s">
        <v>11</v>
      </c>
      <c r="I12" s="15" t="s">
        <v>11</v>
      </c>
      <c r="J12" s="15" t="s">
        <v>11</v>
      </c>
      <c r="K12" s="15" t="s">
        <v>11</v>
      </c>
      <c r="L12" s="15" t="s">
        <v>12</v>
      </c>
      <c r="M12" s="15"/>
    </row>
    <row r="13" spans="1:13" s="9" customFormat="1" ht="108" customHeight="1" x14ac:dyDescent="0.2">
      <c r="A13" s="22">
        <v>5</v>
      </c>
      <c r="B13" s="22" t="s">
        <v>409</v>
      </c>
      <c r="C13" s="22" t="s">
        <v>410</v>
      </c>
      <c r="D13" s="22" t="s">
        <v>203</v>
      </c>
      <c r="E13" s="22"/>
      <c r="F13" s="15" t="s">
        <v>411</v>
      </c>
      <c r="G13" s="15" t="s">
        <v>12</v>
      </c>
      <c r="H13" s="15" t="s">
        <v>12</v>
      </c>
      <c r="I13" s="15" t="s">
        <v>11</v>
      </c>
      <c r="J13" s="15" t="s">
        <v>12</v>
      </c>
      <c r="K13" s="15" t="s">
        <v>11</v>
      </c>
      <c r="L13" s="15" t="s">
        <v>12</v>
      </c>
      <c r="M13" s="15"/>
    </row>
    <row r="14" spans="1:13" s="9" customFormat="1" ht="216.75" x14ac:dyDescent="0.2">
      <c r="A14" s="22">
        <v>6</v>
      </c>
      <c r="B14" s="273" t="s">
        <v>425</v>
      </c>
      <c r="C14" s="22" t="s">
        <v>424</v>
      </c>
      <c r="D14" s="22" t="s">
        <v>204</v>
      </c>
      <c r="E14" s="22"/>
      <c r="F14" s="184" t="s">
        <v>294</v>
      </c>
      <c r="G14" s="15" t="s">
        <v>12</v>
      </c>
      <c r="H14" s="15" t="s">
        <v>11</v>
      </c>
      <c r="I14" s="15" t="s">
        <v>12</v>
      </c>
      <c r="J14" s="15" t="s">
        <v>12</v>
      </c>
      <c r="K14" s="15" t="s">
        <v>11</v>
      </c>
      <c r="L14" s="15" t="s">
        <v>12</v>
      </c>
      <c r="M14" s="15"/>
    </row>
    <row r="15" spans="1:13" s="9" customFormat="1" x14ac:dyDescent="0.2">
      <c r="A15" s="22"/>
      <c r="B15" s="22"/>
      <c r="C15" s="22"/>
      <c r="D15" s="22"/>
      <c r="E15" s="22"/>
      <c r="F15" s="15"/>
      <c r="G15" s="15"/>
      <c r="H15" s="15"/>
      <c r="I15" s="15"/>
      <c r="J15" s="15"/>
      <c r="K15" s="15"/>
      <c r="L15" s="15"/>
      <c r="M15" s="15"/>
    </row>
    <row r="16" spans="1:13" s="9" customFormat="1" x14ac:dyDescent="0.2">
      <c r="A16" s="22"/>
      <c r="B16" s="22"/>
      <c r="C16" s="22"/>
      <c r="D16" s="22"/>
      <c r="E16" s="22"/>
      <c r="F16" s="15"/>
      <c r="G16" s="15"/>
      <c r="H16" s="15"/>
      <c r="I16" s="15"/>
      <c r="J16" s="15"/>
      <c r="K16" s="15"/>
      <c r="L16" s="15"/>
      <c r="M16" s="15"/>
    </row>
    <row r="17" spans="1:13" s="9" customFormat="1" x14ac:dyDescent="0.2">
      <c r="A17" s="19"/>
      <c r="B17" s="19"/>
      <c r="C17" s="19"/>
      <c r="D17" s="19"/>
      <c r="E17" s="19"/>
      <c r="F17" s="7"/>
      <c r="G17" s="7"/>
      <c r="H17" s="7"/>
      <c r="I17" s="7"/>
      <c r="J17" s="7"/>
      <c r="K17" s="7"/>
      <c r="L17" s="7"/>
      <c r="M17" s="7"/>
    </row>
    <row r="18" spans="1:13" s="9" customFormat="1" x14ac:dyDescent="0.2">
      <c r="A18" s="19"/>
      <c r="B18" s="19"/>
      <c r="C18" s="19"/>
      <c r="D18" s="19"/>
      <c r="E18" s="19"/>
      <c r="F18" s="7"/>
      <c r="G18" s="7"/>
      <c r="H18" s="7"/>
      <c r="I18" s="7"/>
      <c r="J18" s="7"/>
      <c r="K18" s="7"/>
      <c r="L18" s="7"/>
      <c r="M18" s="7"/>
    </row>
  </sheetData>
  <conditionalFormatting sqref="G1:L1048576">
    <cfRule type="cellIs" dxfId="45" priority="1" operator="equal">
      <formula>"Yes"</formula>
    </cfRule>
  </conditionalFormatting>
  <pageMargins left="0.7" right="0.7" top="0.75" bottom="0.75" header="0.3" footer="0.3"/>
  <pageSetup paperSize="5" scale="69"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Options'!$A$23:$A$24</xm:f>
          </x14:formula1>
          <xm:sqref>G5:G18</xm:sqref>
        </x14:dataValidation>
        <x14:dataValidation type="list" allowBlank="1" showInputMessage="1" showErrorMessage="1">
          <x14:formula1>
            <xm:f>'Drop Down Options'!$A$27:$A$28</xm:f>
          </x14:formula1>
          <xm:sqref>H5:H18</xm:sqref>
        </x14:dataValidation>
        <x14:dataValidation type="list" allowBlank="1" showInputMessage="1" showErrorMessage="1">
          <x14:formula1>
            <xm:f>'Drop Down Options'!$A$31:$A$32</xm:f>
          </x14:formula1>
          <xm:sqref>I5:I18</xm:sqref>
        </x14:dataValidation>
        <x14:dataValidation type="list" allowBlank="1" showInputMessage="1" showErrorMessage="1">
          <x14:formula1>
            <xm:f>'Drop Down Options'!$A$35:$A$36</xm:f>
          </x14:formula1>
          <xm:sqref>J5:J18</xm:sqref>
        </x14:dataValidation>
        <x14:dataValidation type="list" allowBlank="1" showInputMessage="1" showErrorMessage="1">
          <x14:formula1>
            <xm:f>'Drop Down Options'!$A$39:$A$40</xm:f>
          </x14:formula1>
          <xm:sqref>K5:K18</xm:sqref>
        </x14:dataValidation>
        <x14:dataValidation type="list" allowBlank="1" showInputMessage="1" showErrorMessage="1">
          <x14:formula1>
            <xm:f>'Drop Down Options'!$A$43:$A$44</xm:f>
          </x14:formula1>
          <xm:sqref>L5:L18</xm:sqref>
        </x14:dataValidation>
        <x14:dataValidation type="list" allowBlank="1" showInputMessage="1" showErrorMessage="1">
          <x14:formula1>
            <xm:f>'Drop Down Options'!$A$47:$A$49</xm:f>
          </x14:formula1>
          <xm:sqref>D5:D18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activeCell="E8" sqref="E8"/>
    </sheetView>
  </sheetViews>
  <sheetFormatPr defaultColWidth="9.140625" defaultRowHeight="12.75" x14ac:dyDescent="0.2"/>
  <cols>
    <col min="1" max="1" width="16" style="21" customWidth="1"/>
    <col min="2" max="2" width="26" style="21" customWidth="1"/>
    <col min="3" max="3" width="35.28515625" style="21" customWidth="1"/>
    <col min="4" max="4" width="47.42578125" style="21" customWidth="1"/>
    <col min="5" max="5" width="45.85546875" style="21" customWidth="1"/>
    <col min="6" max="6" width="35.5703125" style="21" customWidth="1"/>
    <col min="7" max="7" width="23.140625" style="21" customWidth="1"/>
    <col min="8" max="8" width="12.7109375" style="21" customWidth="1"/>
    <col min="9" max="9" width="10.5703125" style="21" customWidth="1"/>
    <col min="10" max="16384" width="9.140625" style="21"/>
  </cols>
  <sheetData>
    <row r="1" spans="1:10" ht="12.75" customHeight="1" x14ac:dyDescent="0.2">
      <c r="B1" s="20" t="s">
        <v>0</v>
      </c>
      <c r="C1" s="24" t="s">
        <v>298</v>
      </c>
      <c r="D1" s="9"/>
      <c r="E1" s="9"/>
    </row>
    <row r="2" spans="1:10" ht="12.75" customHeight="1" x14ac:dyDescent="0.2">
      <c r="B2" s="20" t="s">
        <v>1</v>
      </c>
      <c r="C2" s="36">
        <v>43423</v>
      </c>
      <c r="D2" s="9"/>
      <c r="E2" s="9"/>
    </row>
    <row r="3" spans="1:10" ht="13.5" customHeight="1" x14ac:dyDescent="0.2">
      <c r="A3" s="14"/>
      <c r="B3" s="9"/>
      <c r="C3" s="9"/>
      <c r="D3" s="9"/>
      <c r="E3" s="6"/>
    </row>
    <row r="4" spans="1:10" s="268" customFormat="1" ht="63.75" customHeight="1" x14ac:dyDescent="0.2">
      <c r="A4" s="269" t="s">
        <v>5</v>
      </c>
      <c r="B4" s="191" t="s">
        <v>26</v>
      </c>
      <c r="C4" s="269" t="s">
        <v>276</v>
      </c>
      <c r="D4" s="269" t="s">
        <v>281</v>
      </c>
      <c r="E4" s="269" t="s">
        <v>282</v>
      </c>
      <c r="F4" s="191" t="s">
        <v>20</v>
      </c>
      <c r="H4" s="270"/>
      <c r="I4" s="270"/>
      <c r="J4" s="270"/>
    </row>
    <row r="5" spans="1:10" ht="53.25" customHeight="1" x14ac:dyDescent="0.2">
      <c r="A5" s="22">
        <v>1</v>
      </c>
      <c r="B5" s="15" t="str">
        <f>Deliverables!B5</f>
        <v>Serve as an alterative school cooperating with other agencies and organizations</v>
      </c>
      <c r="C5" s="15">
        <f>Deliverables!E5</f>
        <v>0</v>
      </c>
      <c r="D5" s="24" t="s">
        <v>326</v>
      </c>
      <c r="E5" s="24" t="s">
        <v>333</v>
      </c>
      <c r="F5" s="24" t="s">
        <v>322</v>
      </c>
      <c r="H5" s="6"/>
      <c r="I5" s="6"/>
      <c r="J5" s="6"/>
    </row>
    <row r="6" spans="1:10" s="9" customFormat="1" ht="72" customHeight="1" x14ac:dyDescent="0.2">
      <c r="A6" s="22" t="s">
        <v>78</v>
      </c>
      <c r="B6" s="15">
        <f>Deliverables!B6</f>
        <v>0</v>
      </c>
      <c r="C6" s="15" t="str">
        <f>Deliverables!E6</f>
        <v>Provide training for persons interested in continuing their elementary or high school education with emphasis on personal development, vocational efficiency and effective citizenship.</v>
      </c>
      <c r="D6" s="24" t="s">
        <v>323</v>
      </c>
      <c r="E6" s="24" t="s">
        <v>330</v>
      </c>
      <c r="F6" s="41" t="s">
        <v>322</v>
      </c>
    </row>
    <row r="7" spans="1:10" s="9" customFormat="1" ht="64.5" customHeight="1" x14ac:dyDescent="0.2">
      <c r="A7" s="22" t="s">
        <v>42</v>
      </c>
      <c r="B7" s="15">
        <f>Deliverables!B7</f>
        <v>0</v>
      </c>
      <c r="C7" s="15" t="str">
        <f>Deliverables!E7</f>
        <v>Cooperate with the Vocational Rehabilitation Department in providing personal and social adjustments for persons with disabilities.</v>
      </c>
      <c r="D7" s="40" t="s">
        <v>324</v>
      </c>
      <c r="E7" s="40" t="s">
        <v>331</v>
      </c>
      <c r="F7" s="40" t="s">
        <v>325</v>
      </c>
    </row>
    <row r="8" spans="1:10" s="272" customFormat="1" ht="64.5" customHeight="1" x14ac:dyDescent="0.2">
      <c r="A8" s="22" t="s">
        <v>421</v>
      </c>
      <c r="B8" s="184">
        <v>0</v>
      </c>
      <c r="C8" s="283" t="s">
        <v>423</v>
      </c>
      <c r="D8" s="167" t="s">
        <v>326</v>
      </c>
      <c r="E8" s="167" t="s">
        <v>431</v>
      </c>
      <c r="F8" s="167" t="s">
        <v>322</v>
      </c>
    </row>
    <row r="9" spans="1:10" ht="67.5" customHeight="1" x14ac:dyDescent="0.2">
      <c r="A9" s="22">
        <v>2</v>
      </c>
      <c r="B9" s="15" t="str">
        <f>Deliverables!B9</f>
        <v>Incorporate into its program, services for students ages fifteen and over who are deemed truant.</v>
      </c>
      <c r="C9" s="15">
        <f>Deliverables!E9</f>
        <v>0</v>
      </c>
      <c r="D9" s="41" t="s">
        <v>326</v>
      </c>
      <c r="E9" s="24" t="s">
        <v>335</v>
      </c>
      <c r="F9" s="41" t="s">
        <v>322</v>
      </c>
    </row>
    <row r="10" spans="1:10" ht="74.25" customHeight="1" x14ac:dyDescent="0.2">
      <c r="A10" s="22" t="s">
        <v>43</v>
      </c>
      <c r="B10" s="15">
        <f>Deliverables!B10</f>
        <v>0</v>
      </c>
      <c r="C10" s="15" t="str">
        <f>Deliverables!E10</f>
        <v xml:space="preserve">Cooperate with the Department of Juvenile Justice,the Family Courts, and School districts to encourage the removal of truant students when they can be appropriately served by the Opportunity School's program.. </v>
      </c>
      <c r="D10" s="41" t="s">
        <v>326</v>
      </c>
      <c r="E10" s="40" t="s">
        <v>336</v>
      </c>
      <c r="F10" s="40" t="s">
        <v>327</v>
      </c>
    </row>
    <row r="11" spans="1:10" ht="118.5" customHeight="1" x14ac:dyDescent="0.2">
      <c r="A11" s="22">
        <v>3</v>
      </c>
      <c r="B11" s="15" t="str">
        <f>Deliverables!B11</f>
        <v>Provide General Education Development (GED) testing to students  that are sixteen years of age and  unable to remain enrolled due to the necessity of immediate employment or enrollment in post-secondary education.</v>
      </c>
      <c r="C11" s="15">
        <f>Deliverables!E11</f>
        <v>0</v>
      </c>
      <c r="D11" s="41" t="s">
        <v>326</v>
      </c>
      <c r="E11" s="40" t="s">
        <v>334</v>
      </c>
      <c r="F11" s="41" t="s">
        <v>327</v>
      </c>
    </row>
    <row r="12" spans="1:10" ht="58.5" customHeight="1" x14ac:dyDescent="0.2">
      <c r="A12" s="22">
        <v>4</v>
      </c>
      <c r="B12" s="15" t="str">
        <f>Deliverables!B12</f>
        <v>Utilize funds received from the Department of Education for vocational equipment on educational program initatives.</v>
      </c>
      <c r="C12" s="15">
        <f>Deliverables!E13</f>
        <v>0</v>
      </c>
      <c r="D12" s="40" t="s">
        <v>328</v>
      </c>
      <c r="E12" s="40" t="s">
        <v>332</v>
      </c>
      <c r="F12" s="40" t="s">
        <v>325</v>
      </c>
    </row>
    <row r="13" spans="1:10" s="198" customFormat="1" ht="134.25" customHeight="1" x14ac:dyDescent="0.2">
      <c r="A13" s="22">
        <v>5</v>
      </c>
      <c r="B13" s="184" t="str">
        <f>Deliverables!B13</f>
        <v>The Director shall prescribe the courses of study and make all rules and regulations for the government of the school, within board policy, and is responsible for its operation and management within the limitations of appropriations provided by the General Assembly.</v>
      </c>
      <c r="C13" s="184">
        <f>Deliverables!E14</f>
        <v>0</v>
      </c>
      <c r="D13" s="271" t="s">
        <v>412</v>
      </c>
      <c r="E13" s="271" t="s">
        <v>413</v>
      </c>
      <c r="F13" s="271" t="s">
        <v>414</v>
      </c>
    </row>
    <row r="14" spans="1:10" s="285" customFormat="1" ht="242.25" x14ac:dyDescent="0.2">
      <c r="A14" s="167">
        <v>6</v>
      </c>
      <c r="B14" s="284" t="s">
        <v>425</v>
      </c>
      <c r="C14" s="184">
        <f>Deliverables!E15</f>
        <v>0</v>
      </c>
      <c r="D14" s="167" t="s">
        <v>326</v>
      </c>
      <c r="E14" s="167" t="s">
        <v>430</v>
      </c>
      <c r="F14" s="167" t="s">
        <v>322</v>
      </c>
    </row>
  </sheetData>
  <pageMargins left="0.7" right="0.7" top="0.75" bottom="0.75" header="0.3" footer="0.3"/>
  <pageSetup paperSize="5" scale="62"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B4" sqref="B4"/>
    </sheetView>
  </sheetViews>
  <sheetFormatPr defaultRowHeight="12.75" x14ac:dyDescent="0.2"/>
  <cols>
    <col min="1" max="1" width="40.28515625" style="21" customWidth="1"/>
    <col min="2" max="2" width="24.5703125" style="21" customWidth="1"/>
    <col min="3" max="3" width="9.140625" style="21" bestFit="1" customWidth="1"/>
    <col min="4" max="4" width="12.5703125" style="21" customWidth="1"/>
    <col min="5" max="5" width="18.7109375" style="23" customWidth="1"/>
    <col min="6" max="6" width="22" style="21" customWidth="1"/>
    <col min="7" max="7" width="24.28515625" style="21" customWidth="1"/>
    <col min="8" max="8" width="28.5703125" style="21" customWidth="1"/>
    <col min="9" max="9" width="24.85546875" style="21" customWidth="1"/>
    <col min="10" max="16384" width="9.140625" style="21"/>
  </cols>
  <sheetData>
    <row r="1" spans="1:9" ht="12.75" customHeight="1" x14ac:dyDescent="0.2">
      <c r="A1" s="163" t="s">
        <v>0</v>
      </c>
      <c r="B1" s="302" t="s">
        <v>298</v>
      </c>
      <c r="C1" s="303"/>
      <c r="D1" s="274"/>
      <c r="E1" s="210"/>
      <c r="F1" s="198"/>
      <c r="G1" s="198"/>
      <c r="H1" s="198"/>
      <c r="I1" s="198"/>
    </row>
    <row r="2" spans="1:9" x14ac:dyDescent="0.2">
      <c r="A2" s="163" t="s">
        <v>1</v>
      </c>
      <c r="B2" s="281">
        <v>43423</v>
      </c>
      <c r="C2" s="168"/>
      <c r="D2" s="168"/>
      <c r="E2" s="210"/>
      <c r="F2" s="198"/>
      <c r="G2" s="198"/>
      <c r="H2" s="198"/>
      <c r="I2" s="198"/>
    </row>
    <row r="3" spans="1:9" x14ac:dyDescent="0.2">
      <c r="A3" s="174" t="s">
        <v>16</v>
      </c>
      <c r="B3" s="164"/>
      <c r="C3" s="164"/>
      <c r="D3" s="164"/>
      <c r="E3" s="210"/>
      <c r="F3" s="198"/>
      <c r="G3" s="198"/>
      <c r="H3" s="198"/>
      <c r="I3" s="198"/>
    </row>
    <row r="4" spans="1:9" ht="51" x14ac:dyDescent="0.2">
      <c r="A4" s="166" t="s">
        <v>240</v>
      </c>
      <c r="B4" s="277" t="s">
        <v>377</v>
      </c>
      <c r="C4" s="172"/>
      <c r="D4" s="172"/>
      <c r="E4" s="210"/>
      <c r="F4" s="198"/>
      <c r="G4" s="198"/>
      <c r="H4" s="198"/>
      <c r="I4" s="198"/>
    </row>
    <row r="5" spans="1:9" x14ac:dyDescent="0.2">
      <c r="A5" s="198"/>
      <c r="B5" s="198"/>
      <c r="C5" s="198"/>
      <c r="D5" s="198"/>
      <c r="E5" s="210"/>
      <c r="F5" s="198"/>
      <c r="G5" s="198"/>
      <c r="H5" s="198"/>
      <c r="I5" s="198"/>
    </row>
    <row r="6" spans="1:9" ht="119.25" customHeight="1" thickBot="1" x14ac:dyDescent="0.25">
      <c r="A6" s="219" t="s">
        <v>19</v>
      </c>
      <c r="B6" s="219" t="s">
        <v>206</v>
      </c>
      <c r="C6" s="219" t="s">
        <v>113</v>
      </c>
      <c r="D6" s="219" t="s">
        <v>279</v>
      </c>
      <c r="E6" s="221" t="s">
        <v>216</v>
      </c>
      <c r="F6" s="219" t="s">
        <v>283</v>
      </c>
      <c r="G6" s="219" t="s">
        <v>284</v>
      </c>
      <c r="H6" s="219" t="s">
        <v>285</v>
      </c>
      <c r="I6" s="220" t="s">
        <v>229</v>
      </c>
    </row>
    <row r="7" spans="1:9" ht="12.75" customHeight="1" x14ac:dyDescent="0.2">
      <c r="A7" s="304" t="s">
        <v>378</v>
      </c>
      <c r="B7" s="296" t="s">
        <v>379</v>
      </c>
      <c r="C7" s="189" t="s">
        <v>239</v>
      </c>
      <c r="D7" s="189">
        <v>6</v>
      </c>
      <c r="E7" s="222">
        <v>0</v>
      </c>
      <c r="F7" s="190" t="s">
        <v>380</v>
      </c>
      <c r="G7" s="190" t="s">
        <v>381</v>
      </c>
      <c r="H7" s="190"/>
      <c r="I7" s="190"/>
    </row>
    <row r="8" spans="1:9" x14ac:dyDescent="0.2">
      <c r="A8" s="300"/>
      <c r="B8" s="297"/>
      <c r="C8" s="191" t="s">
        <v>15</v>
      </c>
      <c r="D8" s="191">
        <v>6</v>
      </c>
      <c r="E8" s="223">
        <v>0</v>
      </c>
      <c r="F8" s="208" t="s">
        <v>380</v>
      </c>
      <c r="G8" s="192" t="s">
        <v>381</v>
      </c>
      <c r="H8" s="208"/>
      <c r="I8" s="192"/>
    </row>
    <row r="9" spans="1:9" ht="13.5" thickBot="1" x14ac:dyDescent="0.25">
      <c r="A9" s="301"/>
      <c r="B9" s="298"/>
      <c r="C9" s="193" t="s">
        <v>31</v>
      </c>
      <c r="D9" s="193">
        <v>6.58</v>
      </c>
      <c r="E9" s="224">
        <v>0.15</v>
      </c>
      <c r="F9" s="208" t="s">
        <v>380</v>
      </c>
      <c r="G9" s="208" t="s">
        <v>381</v>
      </c>
      <c r="H9" s="208"/>
      <c r="I9" s="208"/>
    </row>
    <row r="10" spans="1:9" ht="12.75" customHeight="1" x14ac:dyDescent="0.2">
      <c r="A10" s="299" t="s">
        <v>382</v>
      </c>
      <c r="B10" s="299" t="s">
        <v>383</v>
      </c>
      <c r="C10" s="186" t="s">
        <v>239</v>
      </c>
      <c r="D10" s="197">
        <v>2</v>
      </c>
      <c r="E10" s="228">
        <v>0</v>
      </c>
      <c r="F10" s="187" t="s">
        <v>380</v>
      </c>
      <c r="G10" s="187" t="s">
        <v>381</v>
      </c>
      <c r="H10" s="187"/>
      <c r="I10" s="187"/>
    </row>
    <row r="11" spans="1:9" s="18" customFormat="1" x14ac:dyDescent="0.2">
      <c r="A11" s="300"/>
      <c r="B11" s="300"/>
      <c r="C11" s="233" t="s">
        <v>15</v>
      </c>
      <c r="D11" s="195">
        <v>2</v>
      </c>
      <c r="E11" s="226">
        <v>0.5</v>
      </c>
      <c r="F11" s="209" t="s">
        <v>380</v>
      </c>
      <c r="G11" s="184" t="s">
        <v>381</v>
      </c>
      <c r="H11" s="209"/>
      <c r="I11" s="184"/>
    </row>
    <row r="12" spans="1:9" s="18" customFormat="1" ht="13.5" thickBot="1" x14ac:dyDescent="0.25">
      <c r="A12" s="301"/>
      <c r="B12" s="301"/>
      <c r="C12" s="188" t="s">
        <v>31</v>
      </c>
      <c r="D12" s="206">
        <v>3</v>
      </c>
      <c r="E12" s="229">
        <v>0</v>
      </c>
      <c r="F12" s="209" t="s">
        <v>380</v>
      </c>
      <c r="G12" s="209" t="s">
        <v>381</v>
      </c>
      <c r="H12" s="209"/>
      <c r="I12" s="209"/>
    </row>
    <row r="13" spans="1:9" s="18" customFormat="1" ht="12.75" customHeight="1" x14ac:dyDescent="0.2">
      <c r="A13" s="296" t="s">
        <v>384</v>
      </c>
      <c r="B13" s="296" t="s">
        <v>385</v>
      </c>
      <c r="C13" s="189" t="s">
        <v>239</v>
      </c>
      <c r="D13" s="189">
        <v>21.67</v>
      </c>
      <c r="E13" s="222">
        <v>0</v>
      </c>
      <c r="F13" s="190" t="s">
        <v>380</v>
      </c>
      <c r="G13" s="190" t="s">
        <v>381</v>
      </c>
      <c r="H13" s="190" t="s">
        <v>380</v>
      </c>
      <c r="I13" s="190" t="s">
        <v>386</v>
      </c>
    </row>
    <row r="14" spans="1:9" s="18" customFormat="1" x14ac:dyDescent="0.2">
      <c r="A14" s="297"/>
      <c r="B14" s="297"/>
      <c r="C14" s="191" t="s">
        <v>15</v>
      </c>
      <c r="D14" s="191">
        <v>20.67</v>
      </c>
      <c r="E14" s="223">
        <v>0.05</v>
      </c>
      <c r="F14" s="208" t="s">
        <v>380</v>
      </c>
      <c r="G14" s="192" t="s">
        <v>381</v>
      </c>
      <c r="H14" s="208" t="s">
        <v>380</v>
      </c>
      <c r="I14" s="192" t="s">
        <v>386</v>
      </c>
    </row>
    <row r="15" spans="1:9" s="18" customFormat="1" ht="13.5" thickBot="1" x14ac:dyDescent="0.25">
      <c r="A15" s="298"/>
      <c r="B15" s="298"/>
      <c r="C15" s="193" t="s">
        <v>31</v>
      </c>
      <c r="D15" s="193">
        <v>20.83</v>
      </c>
      <c r="E15" s="224">
        <v>0.05</v>
      </c>
      <c r="F15" s="208" t="s">
        <v>380</v>
      </c>
      <c r="G15" s="208" t="s">
        <v>381</v>
      </c>
      <c r="H15" s="208" t="s">
        <v>380</v>
      </c>
      <c r="I15" s="208" t="s">
        <v>386</v>
      </c>
    </row>
    <row r="16" spans="1:9" s="18" customFormat="1" ht="12.75" customHeight="1" x14ac:dyDescent="0.2">
      <c r="A16" s="299" t="s">
        <v>387</v>
      </c>
      <c r="B16" s="299" t="s">
        <v>388</v>
      </c>
      <c r="C16" s="186" t="s">
        <v>239</v>
      </c>
      <c r="D16" s="186">
        <v>12.67</v>
      </c>
      <c r="E16" s="225">
        <v>0.63</v>
      </c>
      <c r="F16" s="187" t="s">
        <v>380</v>
      </c>
      <c r="G16" s="187" t="s">
        <v>381</v>
      </c>
      <c r="H16" s="187" t="s">
        <v>380</v>
      </c>
      <c r="I16" s="187" t="s">
        <v>389</v>
      </c>
    </row>
    <row r="17" spans="1:9" s="18" customFormat="1" x14ac:dyDescent="0.2">
      <c r="A17" s="300"/>
      <c r="B17" s="300"/>
      <c r="C17" s="233" t="s">
        <v>15</v>
      </c>
      <c r="D17" s="195">
        <v>10.65</v>
      </c>
      <c r="E17" s="226">
        <v>0.65</v>
      </c>
      <c r="F17" s="209" t="s">
        <v>380</v>
      </c>
      <c r="G17" s="184" t="s">
        <v>381</v>
      </c>
      <c r="H17" s="184" t="s">
        <v>380</v>
      </c>
      <c r="I17" s="184" t="s">
        <v>386</v>
      </c>
    </row>
    <row r="18" spans="1:9" ht="13.5" thickBot="1" x14ac:dyDescent="0.25">
      <c r="A18" s="301"/>
      <c r="B18" s="301"/>
      <c r="C18" s="188" t="s">
        <v>31</v>
      </c>
      <c r="D18" s="196">
        <v>9.92</v>
      </c>
      <c r="E18" s="227">
        <v>0.4</v>
      </c>
      <c r="F18" s="209" t="s">
        <v>380</v>
      </c>
      <c r="G18" s="209" t="s">
        <v>381</v>
      </c>
      <c r="H18" s="209" t="s">
        <v>380</v>
      </c>
      <c r="I18" s="209" t="s">
        <v>386</v>
      </c>
    </row>
    <row r="19" spans="1:9" ht="12.75" customHeight="1" x14ac:dyDescent="0.2">
      <c r="A19" s="296" t="s">
        <v>390</v>
      </c>
      <c r="B19" s="296" t="s">
        <v>391</v>
      </c>
      <c r="C19" s="189" t="s">
        <v>239</v>
      </c>
      <c r="D19" s="189">
        <v>41.5</v>
      </c>
      <c r="E19" s="222">
        <v>0.43</v>
      </c>
      <c r="F19" s="190" t="s">
        <v>380</v>
      </c>
      <c r="G19" s="190" t="s">
        <v>381</v>
      </c>
      <c r="H19" s="190"/>
      <c r="I19" s="190"/>
    </row>
    <row r="20" spans="1:9" x14ac:dyDescent="0.2">
      <c r="A20" s="297"/>
      <c r="B20" s="297"/>
      <c r="C20" s="191" t="s">
        <v>15</v>
      </c>
      <c r="D20" s="191">
        <v>41</v>
      </c>
      <c r="E20" s="223">
        <v>0.25</v>
      </c>
      <c r="F20" s="208" t="s">
        <v>380</v>
      </c>
      <c r="G20" s="192" t="s">
        <v>381</v>
      </c>
      <c r="H20" s="208"/>
      <c r="I20" s="192"/>
    </row>
    <row r="21" spans="1:9" ht="13.5" thickBot="1" x14ac:dyDescent="0.25">
      <c r="A21" s="298"/>
      <c r="B21" s="298"/>
      <c r="C21" s="193" t="s">
        <v>31</v>
      </c>
      <c r="D21" s="193">
        <v>41.92</v>
      </c>
      <c r="E21" s="224">
        <v>0.25</v>
      </c>
      <c r="F21" s="208" t="s">
        <v>380</v>
      </c>
      <c r="G21" s="208" t="s">
        <v>381</v>
      </c>
      <c r="H21" s="208"/>
      <c r="I21" s="208"/>
    </row>
    <row r="22" spans="1:9" ht="12.75" customHeight="1" x14ac:dyDescent="0.2">
      <c r="A22" s="299" t="s">
        <v>392</v>
      </c>
      <c r="B22" s="299" t="s">
        <v>393</v>
      </c>
      <c r="C22" s="186" t="s">
        <v>239</v>
      </c>
      <c r="D22" s="197">
        <v>14.75</v>
      </c>
      <c r="E22" s="228">
        <v>7.0000000000000007E-2</v>
      </c>
      <c r="F22" s="187" t="s">
        <v>380</v>
      </c>
      <c r="G22" s="187" t="s">
        <v>381</v>
      </c>
      <c r="H22" s="187"/>
      <c r="I22" s="187"/>
    </row>
    <row r="23" spans="1:9" x14ac:dyDescent="0.2">
      <c r="A23" s="300"/>
      <c r="B23" s="300"/>
      <c r="C23" s="233" t="s">
        <v>15</v>
      </c>
      <c r="D23" s="195">
        <v>14.92</v>
      </c>
      <c r="E23" s="226">
        <v>7.0000000000000007E-2</v>
      </c>
      <c r="F23" s="209" t="s">
        <v>380</v>
      </c>
      <c r="G23" s="184" t="s">
        <v>381</v>
      </c>
      <c r="H23" s="209"/>
      <c r="I23" s="184"/>
    </row>
    <row r="24" spans="1:9" ht="13.5" thickBot="1" x14ac:dyDescent="0.25">
      <c r="A24" s="301"/>
      <c r="B24" s="301"/>
      <c r="C24" s="188" t="s">
        <v>31</v>
      </c>
      <c r="D24" s="206">
        <v>14.83</v>
      </c>
      <c r="E24" s="229">
        <v>0.61</v>
      </c>
      <c r="F24" s="209" t="s">
        <v>380</v>
      </c>
      <c r="G24" s="209" t="s">
        <v>381</v>
      </c>
      <c r="H24" s="209"/>
      <c r="I24" s="209"/>
    </row>
    <row r="25" spans="1:9" ht="12.75" customHeight="1" x14ac:dyDescent="0.2">
      <c r="A25" s="296" t="s">
        <v>394</v>
      </c>
      <c r="B25" s="296" t="s">
        <v>395</v>
      </c>
      <c r="C25" s="189" t="s">
        <v>239</v>
      </c>
      <c r="D25" s="189">
        <v>2</v>
      </c>
      <c r="E25" s="222">
        <v>0</v>
      </c>
      <c r="F25" s="190" t="s">
        <v>380</v>
      </c>
      <c r="G25" s="190" t="s">
        <v>381</v>
      </c>
      <c r="H25" s="190"/>
      <c r="I25" s="190"/>
    </row>
    <row r="26" spans="1:9" x14ac:dyDescent="0.2">
      <c r="A26" s="297"/>
      <c r="B26" s="297"/>
      <c r="C26" s="191" t="s">
        <v>15</v>
      </c>
      <c r="D26" s="191">
        <v>2.83</v>
      </c>
      <c r="E26" s="223">
        <v>0</v>
      </c>
      <c r="F26" s="208" t="s">
        <v>380</v>
      </c>
      <c r="G26" s="192" t="s">
        <v>381</v>
      </c>
      <c r="H26" s="208"/>
      <c r="I26" s="192"/>
    </row>
    <row r="27" spans="1:9" ht="13.5" thickBot="1" x14ac:dyDescent="0.25">
      <c r="A27" s="298"/>
      <c r="B27" s="298"/>
      <c r="C27" s="193" t="s">
        <v>31</v>
      </c>
      <c r="D27" s="193">
        <v>3</v>
      </c>
      <c r="E27" s="224">
        <v>0</v>
      </c>
      <c r="F27" s="208" t="s">
        <v>380</v>
      </c>
      <c r="G27" s="208" t="s">
        <v>381</v>
      </c>
      <c r="H27" s="208"/>
      <c r="I27" s="208"/>
    </row>
  </sheetData>
  <mergeCells count="15">
    <mergeCell ref="B1:C1"/>
    <mergeCell ref="A10:A12"/>
    <mergeCell ref="B10:B12"/>
    <mergeCell ref="A7:A9"/>
    <mergeCell ref="B7:B9"/>
    <mergeCell ref="B25:B27"/>
    <mergeCell ref="A25:A27"/>
    <mergeCell ref="B13:B15"/>
    <mergeCell ref="B22:B24"/>
    <mergeCell ref="A22:A24"/>
    <mergeCell ref="A13:A15"/>
    <mergeCell ref="A16:A18"/>
    <mergeCell ref="B16:B18"/>
    <mergeCell ref="A19:A21"/>
    <mergeCell ref="B19:B21"/>
  </mergeCells>
  <pageMargins left="0.7" right="0.7" top="0.75" bottom="0.75" header="0.3" footer="0.3"/>
  <pageSetup paperSize="5" scale="80"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Options'!$E$3:$E$5</xm:f>
          </x14:formula1>
          <xm:sqref>F7:F27</xm:sqref>
        </x14:dataValidation>
        <x14:dataValidation type="list" allowBlank="1" showInputMessage="1" showErrorMessage="1">
          <x14:formula1>
            <xm:f>'Drop Down Options'!$E$8:$E$10</xm:f>
          </x14:formula1>
          <xm:sqref>G7:G27</xm:sqref>
        </x14:dataValidation>
        <x14:dataValidation type="list" allowBlank="1" showInputMessage="1" showErrorMessage="1">
          <x14:formula1>
            <xm:f>'Drop Down Options'!$E$13:$E$15</xm:f>
          </x14:formula1>
          <xm:sqref>H7:H27</xm:sqref>
        </x14:dataValidation>
        <x14:dataValidation type="list" allowBlank="1" showInputMessage="1" showErrorMessage="1">
          <x14:formula1>
            <xm:f>'Drop Down Options'!$E$18:$E$21</xm:f>
          </x14:formula1>
          <xm:sqref>I7:I27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tabSelected="1" topLeftCell="A4" workbookViewId="0">
      <selection activeCell="B14" sqref="B14"/>
    </sheetView>
  </sheetViews>
  <sheetFormatPr defaultRowHeight="12.75" x14ac:dyDescent="0.2"/>
  <cols>
    <col min="1" max="1" width="6.42578125" style="116" customWidth="1"/>
    <col min="2" max="2" width="75" style="92" customWidth="1"/>
    <col min="3" max="3" width="13.28515625" style="115" bestFit="1" customWidth="1"/>
    <col min="4" max="4" width="14" style="114" customWidth="1"/>
    <col min="5" max="5" width="17" style="114" customWidth="1"/>
    <col min="6" max="6" width="16.140625" style="114" customWidth="1"/>
    <col min="7" max="7" width="16.28515625" style="92" customWidth="1"/>
    <col min="8" max="8" width="16.140625" style="114" customWidth="1"/>
    <col min="9" max="16384" width="9.140625" style="92"/>
  </cols>
  <sheetData>
    <row r="1" spans="1:8" s="117" customFormat="1" ht="12.75" customHeight="1" x14ac:dyDescent="0.2">
      <c r="A1" s="119"/>
      <c r="B1" s="162" t="s">
        <v>0</v>
      </c>
      <c r="C1" s="305" t="s">
        <v>298</v>
      </c>
      <c r="D1" s="306"/>
      <c r="F1" s="107"/>
      <c r="G1" s="107"/>
      <c r="H1" s="107"/>
    </row>
    <row r="2" spans="1:8" s="117" customFormat="1" x14ac:dyDescent="0.2">
      <c r="A2" s="119"/>
      <c r="B2" s="162" t="s">
        <v>1</v>
      </c>
      <c r="C2" s="307">
        <v>43423</v>
      </c>
      <c r="D2" s="306"/>
      <c r="F2" s="107"/>
      <c r="G2" s="107"/>
      <c r="H2" s="107"/>
    </row>
    <row r="3" spans="1:8" s="117" customFormat="1" x14ac:dyDescent="0.2">
      <c r="A3" s="119"/>
      <c r="B3" s="161"/>
      <c r="C3" s="160"/>
      <c r="D3" s="159"/>
      <c r="F3" s="107"/>
      <c r="G3" s="107"/>
      <c r="H3" s="107"/>
    </row>
    <row r="4" spans="1:8" s="117" customFormat="1" x14ac:dyDescent="0.2">
      <c r="A4" s="119"/>
      <c r="B4" s="161"/>
      <c r="C4" s="160"/>
      <c r="D4" s="159"/>
      <c r="F4" s="107"/>
      <c r="G4" s="107"/>
      <c r="H4" s="107"/>
    </row>
    <row r="5" spans="1:8" ht="27.75" customHeight="1" x14ac:dyDescent="0.2">
      <c r="B5" s="308" t="s">
        <v>144</v>
      </c>
      <c r="C5" s="309"/>
      <c r="D5" s="309"/>
      <c r="E5" s="309"/>
      <c r="F5" s="309"/>
      <c r="G5" s="309"/>
      <c r="H5" s="275"/>
    </row>
    <row r="6" spans="1:8" ht="15.75" x14ac:dyDescent="0.2">
      <c r="A6" s="154"/>
      <c r="B6" s="153" t="s">
        <v>179</v>
      </c>
      <c r="C6" s="105"/>
      <c r="D6" s="106"/>
      <c r="E6" s="106"/>
      <c r="F6" s="106"/>
      <c r="G6" s="106"/>
      <c r="H6" s="106"/>
    </row>
    <row r="7" spans="1:8" ht="15.75" x14ac:dyDescent="0.2">
      <c r="A7" s="157"/>
      <c r="B7" s="158"/>
      <c r="C7" s="42"/>
      <c r="D7" s="43"/>
      <c r="E7" s="43"/>
      <c r="F7" s="43"/>
      <c r="G7" s="43"/>
      <c r="H7" s="43"/>
    </row>
    <row r="8" spans="1:8" ht="16.5" thickBot="1" x14ac:dyDescent="0.25">
      <c r="A8" s="157" t="s">
        <v>28</v>
      </c>
      <c r="B8" s="140" t="s">
        <v>141</v>
      </c>
      <c r="C8" s="42" t="s">
        <v>439</v>
      </c>
      <c r="D8" s="43" t="s">
        <v>337</v>
      </c>
      <c r="E8" s="43" t="s">
        <v>338</v>
      </c>
      <c r="F8" s="43" t="s">
        <v>338</v>
      </c>
      <c r="G8" s="43" t="s">
        <v>339</v>
      </c>
      <c r="H8" s="43" t="s">
        <v>340</v>
      </c>
    </row>
    <row r="9" spans="1:8" x14ac:dyDescent="0.2">
      <c r="A9" s="122"/>
      <c r="B9" s="150" t="s">
        <v>168</v>
      </c>
      <c r="C9" s="44" t="s">
        <v>29</v>
      </c>
      <c r="D9" s="45">
        <v>10010000</v>
      </c>
      <c r="E9" s="46">
        <v>30000000</v>
      </c>
      <c r="F9" s="45">
        <v>30000000</v>
      </c>
      <c r="G9" s="46">
        <v>40000000</v>
      </c>
      <c r="H9" s="45">
        <v>40000000</v>
      </c>
    </row>
    <row r="10" spans="1:8" ht="25.5" x14ac:dyDescent="0.2">
      <c r="A10" s="119" t="s">
        <v>78</v>
      </c>
      <c r="B10" s="121" t="s">
        <v>169</v>
      </c>
      <c r="C10" s="47" t="s">
        <v>32</v>
      </c>
      <c r="D10" s="48"/>
      <c r="E10" s="49"/>
      <c r="F10" s="48"/>
      <c r="G10" s="49"/>
      <c r="H10" s="48"/>
    </row>
    <row r="11" spans="1:8" x14ac:dyDescent="0.2">
      <c r="A11" s="119" t="s">
        <v>79</v>
      </c>
      <c r="B11" s="121" t="s">
        <v>25</v>
      </c>
      <c r="C11" s="47" t="s">
        <v>32</v>
      </c>
      <c r="D11" s="48" t="s">
        <v>222</v>
      </c>
      <c r="E11" s="49" t="s">
        <v>222</v>
      </c>
      <c r="F11" s="48" t="s">
        <v>341</v>
      </c>
      <c r="G11" s="49" t="s">
        <v>222</v>
      </c>
      <c r="H11" s="48" t="s">
        <v>222</v>
      </c>
    </row>
    <row r="12" spans="1:8" x14ac:dyDescent="0.2">
      <c r="A12" s="119" t="s">
        <v>80</v>
      </c>
      <c r="B12" s="121" t="s">
        <v>40</v>
      </c>
      <c r="C12" s="47" t="s">
        <v>32</v>
      </c>
      <c r="D12" s="48" t="s">
        <v>8</v>
      </c>
      <c r="E12" s="49" t="s">
        <v>224</v>
      </c>
      <c r="F12" s="48" t="s">
        <v>8</v>
      </c>
      <c r="G12" s="49" t="s">
        <v>8</v>
      </c>
      <c r="H12" s="48" t="s">
        <v>8</v>
      </c>
    </row>
    <row r="13" spans="1:8" s="124" customFormat="1" x14ac:dyDescent="0.2">
      <c r="A13" s="138" t="s">
        <v>163</v>
      </c>
      <c r="B13" s="121" t="s">
        <v>145</v>
      </c>
      <c r="C13" s="47" t="s">
        <v>32</v>
      </c>
      <c r="D13" s="50" t="s">
        <v>342</v>
      </c>
      <c r="E13" s="51" t="s">
        <v>342</v>
      </c>
      <c r="F13" s="50"/>
      <c r="G13" s="51"/>
      <c r="H13" s="50"/>
    </row>
    <row r="14" spans="1:8" s="124" customFormat="1" ht="38.25" x14ac:dyDescent="0.2">
      <c r="A14" s="138" t="s">
        <v>164</v>
      </c>
      <c r="B14" s="121" t="s">
        <v>146</v>
      </c>
      <c r="C14" s="47" t="s">
        <v>32</v>
      </c>
      <c r="D14" s="50"/>
      <c r="E14" s="51" t="s">
        <v>343</v>
      </c>
      <c r="F14" s="50" t="s">
        <v>344</v>
      </c>
      <c r="G14" s="51" t="s">
        <v>440</v>
      </c>
      <c r="H14" s="50" t="s">
        <v>345</v>
      </c>
    </row>
    <row r="15" spans="1:8" s="124" customFormat="1" x14ac:dyDescent="0.2">
      <c r="A15" s="138" t="s">
        <v>81</v>
      </c>
      <c r="B15" s="121" t="s">
        <v>147</v>
      </c>
      <c r="C15" s="47" t="s">
        <v>32</v>
      </c>
      <c r="D15" s="50" t="s">
        <v>337</v>
      </c>
      <c r="E15" s="51" t="s">
        <v>346</v>
      </c>
      <c r="F15" s="50" t="s">
        <v>346</v>
      </c>
      <c r="G15" s="51"/>
      <c r="H15" s="50" t="s">
        <v>346</v>
      </c>
    </row>
    <row r="16" spans="1:8" x14ac:dyDescent="0.2">
      <c r="A16" s="119"/>
      <c r="B16" s="121"/>
      <c r="C16" s="47"/>
      <c r="D16" s="49"/>
      <c r="E16" s="49"/>
      <c r="F16" s="49"/>
      <c r="G16" s="49"/>
      <c r="H16" s="49"/>
    </row>
    <row r="17" spans="1:8" x14ac:dyDescent="0.2">
      <c r="A17" s="119"/>
      <c r="B17" s="148" t="s">
        <v>167</v>
      </c>
      <c r="C17" s="52" t="s">
        <v>29</v>
      </c>
      <c r="D17" s="49"/>
      <c r="E17" s="49"/>
      <c r="F17" s="49"/>
      <c r="G17" s="49"/>
      <c r="H17" s="49"/>
    </row>
    <row r="18" spans="1:8" s="124" customFormat="1" x14ac:dyDescent="0.2">
      <c r="A18" s="138" t="s">
        <v>82</v>
      </c>
      <c r="B18" s="134" t="s">
        <v>241</v>
      </c>
      <c r="C18" s="53">
        <f>SUM(D18:CA18)</f>
        <v>0</v>
      </c>
      <c r="D18" s="54">
        <v>0</v>
      </c>
      <c r="E18" s="54">
        <v>0</v>
      </c>
      <c r="F18" s="54">
        <v>0</v>
      </c>
      <c r="G18" s="54">
        <v>0</v>
      </c>
      <c r="H18" s="54">
        <v>0</v>
      </c>
    </row>
    <row r="19" spans="1:8" s="124" customFormat="1" x14ac:dyDescent="0.2">
      <c r="A19" s="119"/>
      <c r="B19" s="121"/>
      <c r="C19" s="55"/>
      <c r="D19" s="56"/>
      <c r="E19" s="56"/>
      <c r="F19" s="56"/>
      <c r="G19" s="56"/>
      <c r="H19" s="56"/>
    </row>
    <row r="20" spans="1:8" s="124" customFormat="1" x14ac:dyDescent="0.2">
      <c r="A20" s="119"/>
      <c r="B20" s="148" t="s">
        <v>170</v>
      </c>
      <c r="C20" s="52" t="s">
        <v>29</v>
      </c>
      <c r="D20" s="56"/>
      <c r="E20" s="56"/>
      <c r="F20" s="56"/>
      <c r="G20" s="56"/>
      <c r="H20" s="56"/>
    </row>
    <row r="21" spans="1:8" s="124" customFormat="1" ht="29.25" customHeight="1" x14ac:dyDescent="0.2">
      <c r="A21" s="119" t="s">
        <v>83</v>
      </c>
      <c r="B21" s="121" t="s">
        <v>123</v>
      </c>
      <c r="C21" s="47" t="s">
        <v>32</v>
      </c>
      <c r="D21" s="48"/>
      <c r="E21" s="49"/>
      <c r="F21" s="48"/>
      <c r="G21" s="49"/>
      <c r="H21" s="48"/>
    </row>
    <row r="22" spans="1:8" x14ac:dyDescent="0.2">
      <c r="A22" s="119" t="s">
        <v>84</v>
      </c>
      <c r="B22" s="121" t="s">
        <v>124</v>
      </c>
      <c r="C22" s="47" t="s">
        <v>32</v>
      </c>
      <c r="D22" s="48" t="s">
        <v>347</v>
      </c>
      <c r="E22" s="49" t="s">
        <v>348</v>
      </c>
      <c r="F22" s="48" t="s">
        <v>348</v>
      </c>
      <c r="G22" s="49" t="s">
        <v>349</v>
      </c>
      <c r="H22" s="48" t="s">
        <v>9</v>
      </c>
    </row>
    <row r="23" spans="1:8" x14ac:dyDescent="0.2">
      <c r="A23" s="149"/>
      <c r="B23" s="121"/>
      <c r="C23" s="47"/>
      <c r="D23" s="49"/>
      <c r="E23" s="49"/>
      <c r="F23" s="49"/>
      <c r="G23" s="49"/>
      <c r="H23" s="49"/>
    </row>
    <row r="24" spans="1:8" ht="25.5" x14ac:dyDescent="0.2">
      <c r="A24" s="119"/>
      <c r="B24" s="148" t="s">
        <v>148</v>
      </c>
      <c r="C24" s="52" t="s">
        <v>29</v>
      </c>
      <c r="D24" s="49"/>
      <c r="E24" s="49"/>
      <c r="F24" s="49"/>
      <c r="G24" s="49"/>
      <c r="H24" s="49"/>
    </row>
    <row r="25" spans="1:8" x14ac:dyDescent="0.2">
      <c r="A25" s="119" t="s">
        <v>165</v>
      </c>
      <c r="B25" s="121" t="s">
        <v>154</v>
      </c>
      <c r="C25" s="57">
        <f>SUM(D25:CA25)</f>
        <v>3417357.0100000002</v>
      </c>
      <c r="D25" s="58">
        <v>524658.44999999995</v>
      </c>
      <c r="E25" s="58">
        <f>956462.06+63942+170366.85</f>
        <v>1190770.9100000001</v>
      </c>
      <c r="F25" s="50">
        <v>768645</v>
      </c>
      <c r="G25" s="59">
        <v>640951.02</v>
      </c>
      <c r="H25" s="50">
        <v>292331.63</v>
      </c>
    </row>
    <row r="26" spans="1:8" x14ac:dyDescent="0.2">
      <c r="A26" s="119" t="s">
        <v>166</v>
      </c>
      <c r="B26" s="145" t="s">
        <v>155</v>
      </c>
      <c r="C26" s="60">
        <f>SUM(D26:CA26)</f>
        <v>255056.96</v>
      </c>
      <c r="D26" s="61">
        <v>-90563.66</v>
      </c>
      <c r="E26" s="62">
        <v>-25227</v>
      </c>
      <c r="F26" s="63">
        <v>316440</v>
      </c>
      <c r="G26" s="62">
        <v>39023.620000000003</v>
      </c>
      <c r="H26" s="63">
        <v>15384</v>
      </c>
    </row>
    <row r="27" spans="1:8" ht="13.5" thickBot="1" x14ac:dyDescent="0.25">
      <c r="A27" s="119" t="s">
        <v>85</v>
      </c>
      <c r="B27" s="147" t="s">
        <v>177</v>
      </c>
      <c r="C27" s="64">
        <f>SUM(D27:CA27)</f>
        <v>3672413.97</v>
      </c>
      <c r="D27" s="65">
        <f>D25+D26</f>
        <v>434094.78999999992</v>
      </c>
      <c r="E27" s="65">
        <f>E25+E26</f>
        <v>1165543.9100000001</v>
      </c>
      <c r="F27" s="65">
        <f>F25+F26</f>
        <v>1085085</v>
      </c>
      <c r="G27" s="65">
        <f>G25+G26</f>
        <v>679974.64</v>
      </c>
      <c r="H27" s="65">
        <f>H25+H26</f>
        <v>307715.63</v>
      </c>
    </row>
    <row r="28" spans="1:8" x14ac:dyDescent="0.2">
      <c r="A28" s="119"/>
      <c r="B28" s="118"/>
      <c r="C28" s="66"/>
      <c r="D28" s="67"/>
      <c r="E28" s="59"/>
      <c r="F28" s="51"/>
      <c r="G28" s="59"/>
      <c r="H28" s="51"/>
    </row>
    <row r="29" spans="1:8" ht="16.5" thickBot="1" x14ac:dyDescent="0.25">
      <c r="A29" s="119"/>
      <c r="B29" s="140" t="s">
        <v>138</v>
      </c>
      <c r="C29" s="55"/>
      <c r="D29" s="68"/>
      <c r="E29" s="69"/>
      <c r="F29" s="68"/>
      <c r="G29" s="69"/>
      <c r="H29" s="68"/>
    </row>
    <row r="30" spans="1:8" x14ac:dyDescent="0.2">
      <c r="A30" s="119"/>
      <c r="B30" s="139" t="s">
        <v>36</v>
      </c>
      <c r="C30" s="44" t="s">
        <v>29</v>
      </c>
      <c r="D30" s="70"/>
      <c r="E30" s="71"/>
      <c r="F30" s="70"/>
      <c r="G30" s="71"/>
      <c r="H30" s="70"/>
    </row>
    <row r="31" spans="1:8" x14ac:dyDescent="0.2">
      <c r="A31" s="119" t="s">
        <v>86</v>
      </c>
      <c r="B31" s="121" t="s">
        <v>34</v>
      </c>
      <c r="C31" s="47" t="s">
        <v>32</v>
      </c>
      <c r="D31" s="48"/>
      <c r="E31" s="49"/>
      <c r="F31" s="48"/>
      <c r="G31" s="49"/>
      <c r="H31" s="48"/>
    </row>
    <row r="32" spans="1:8" x14ac:dyDescent="0.2">
      <c r="A32" s="119" t="s">
        <v>87</v>
      </c>
      <c r="B32" s="121" t="s">
        <v>35</v>
      </c>
      <c r="C32" s="47" t="s">
        <v>32</v>
      </c>
      <c r="D32" s="48"/>
      <c r="E32" s="49"/>
      <c r="F32" s="48"/>
      <c r="G32" s="49"/>
      <c r="H32" s="48"/>
    </row>
    <row r="33" spans="1:8" x14ac:dyDescent="0.2">
      <c r="A33" s="119"/>
      <c r="B33" s="121"/>
      <c r="C33" s="47"/>
      <c r="D33" s="49"/>
      <c r="E33" s="49"/>
      <c r="F33" s="49"/>
      <c r="G33" s="49"/>
      <c r="H33" s="49"/>
    </row>
    <row r="34" spans="1:8" x14ac:dyDescent="0.2">
      <c r="A34" s="119"/>
      <c r="B34" s="146" t="s">
        <v>127</v>
      </c>
      <c r="C34" s="52" t="s">
        <v>29</v>
      </c>
      <c r="D34" s="49"/>
      <c r="E34" s="49"/>
      <c r="F34" s="49"/>
      <c r="G34" s="49"/>
      <c r="H34" s="49"/>
    </row>
    <row r="35" spans="1:8" ht="25.5" x14ac:dyDescent="0.2">
      <c r="A35" s="119"/>
      <c r="B35" s="156" t="s">
        <v>133</v>
      </c>
      <c r="C35" s="52"/>
      <c r="D35" s="49"/>
      <c r="E35" s="49"/>
      <c r="F35" s="49"/>
      <c r="G35" s="49"/>
      <c r="H35" s="49"/>
    </row>
    <row r="36" spans="1:8" ht="25.5" x14ac:dyDescent="0.2">
      <c r="A36" s="119" t="s">
        <v>88</v>
      </c>
      <c r="B36" s="121" t="s">
        <v>30</v>
      </c>
      <c r="C36" s="66">
        <f>SUM(D36:CA36)</f>
        <v>1519180</v>
      </c>
      <c r="D36" s="58">
        <v>434095</v>
      </c>
      <c r="E36" s="51">
        <v>0</v>
      </c>
      <c r="F36" s="50">
        <v>1085085</v>
      </c>
      <c r="G36" s="51">
        <v>0</v>
      </c>
      <c r="H36" s="50">
        <v>0</v>
      </c>
    </row>
    <row r="37" spans="1:8" x14ac:dyDescent="0.2">
      <c r="A37" s="119" t="s">
        <v>89</v>
      </c>
      <c r="B37" s="121" t="s">
        <v>259</v>
      </c>
      <c r="C37" s="66">
        <f>SUM(D37:CA37)</f>
        <v>7400807</v>
      </c>
      <c r="D37" s="58">
        <v>6175486</v>
      </c>
      <c r="E37" s="67">
        <v>950321</v>
      </c>
      <c r="F37" s="58"/>
      <c r="G37" s="67">
        <v>35000</v>
      </c>
      <c r="H37" s="58">
        <v>240000</v>
      </c>
    </row>
    <row r="38" spans="1:8" x14ac:dyDescent="0.2">
      <c r="A38" s="119" t="s">
        <v>90</v>
      </c>
      <c r="B38" s="134" t="s">
        <v>156</v>
      </c>
      <c r="C38" s="66">
        <f>SUM(D38:CA38)</f>
        <v>8919987</v>
      </c>
      <c r="D38" s="50">
        <f>SUM(D36:D37)</f>
        <v>6609581</v>
      </c>
      <c r="E38" s="51">
        <f>SUM(E36:E37)</f>
        <v>950321</v>
      </c>
      <c r="F38" s="50">
        <f>SUM(F36:F37)</f>
        <v>1085085</v>
      </c>
      <c r="G38" s="51">
        <f>SUM(G36:G37)</f>
        <v>35000</v>
      </c>
      <c r="H38" s="50">
        <f>SUM(H36:H37)</f>
        <v>240000</v>
      </c>
    </row>
    <row r="39" spans="1:8" x14ac:dyDescent="0.2">
      <c r="A39" s="119" t="s">
        <v>91</v>
      </c>
      <c r="B39" s="145" t="s">
        <v>260</v>
      </c>
      <c r="C39" s="60">
        <f>SUM(D39:CA39)</f>
        <v>743180</v>
      </c>
      <c r="D39" s="61">
        <v>1797</v>
      </c>
      <c r="E39" s="72">
        <v>0</v>
      </c>
      <c r="F39" s="61">
        <v>90000</v>
      </c>
      <c r="G39" s="72">
        <v>651383</v>
      </c>
      <c r="H39" s="61">
        <v>0</v>
      </c>
    </row>
    <row r="40" spans="1:8" ht="13.5" thickBot="1" x14ac:dyDescent="0.25">
      <c r="A40" s="119" t="s">
        <v>92</v>
      </c>
      <c r="B40" s="134" t="s">
        <v>157</v>
      </c>
      <c r="C40" s="53">
        <f>SUM(D40:CA40)</f>
        <v>9663167</v>
      </c>
      <c r="D40" s="58">
        <f>SUM(D38:D39)</f>
        <v>6611378</v>
      </c>
      <c r="E40" s="73">
        <f>SUM(E38:E39)</f>
        <v>950321</v>
      </c>
      <c r="F40" s="74">
        <f>SUM(F38:F39)</f>
        <v>1175085</v>
      </c>
      <c r="G40" s="73">
        <f>SUM(G38:G39)</f>
        <v>686383</v>
      </c>
      <c r="H40" s="58">
        <f>SUM(H38:H39)</f>
        <v>240000</v>
      </c>
    </row>
    <row r="41" spans="1:8" s="142" customFormat="1" ht="13.5" thickBot="1" x14ac:dyDescent="0.25">
      <c r="A41" s="144"/>
      <c r="B41" s="143" t="s">
        <v>286</v>
      </c>
      <c r="C41" s="75">
        <f>C40/C40</f>
        <v>1</v>
      </c>
      <c r="D41" s="76">
        <f>D40/C40</f>
        <v>0.68418335313877943</v>
      </c>
      <c r="E41" s="75">
        <f>E40/C40</f>
        <v>9.8344673128385338E-2</v>
      </c>
      <c r="F41" s="76">
        <f>F40/C40</f>
        <v>0.12160454227894436</v>
      </c>
      <c r="G41" s="75">
        <f>G40/C40</f>
        <v>7.1030853549359133E-2</v>
      </c>
      <c r="H41" s="76">
        <f>H40/D40</f>
        <v>3.6301055543942577E-2</v>
      </c>
    </row>
    <row r="42" spans="1:8" x14ac:dyDescent="0.2">
      <c r="A42" s="119"/>
      <c r="B42" s="141"/>
      <c r="C42" s="66"/>
      <c r="D42" s="67"/>
      <c r="E42" s="67"/>
      <c r="F42" s="67"/>
      <c r="G42" s="67"/>
      <c r="H42" s="67"/>
    </row>
    <row r="43" spans="1:8" ht="16.5" thickBot="1" x14ac:dyDescent="0.25">
      <c r="A43" s="119"/>
      <c r="B43" s="140" t="s">
        <v>139</v>
      </c>
      <c r="C43" s="55"/>
      <c r="D43" s="77"/>
      <c r="E43" s="77"/>
      <c r="F43" s="77"/>
      <c r="G43" s="77"/>
      <c r="H43" s="77"/>
    </row>
    <row r="44" spans="1:8" x14ac:dyDescent="0.2">
      <c r="A44" s="119"/>
      <c r="B44" s="139" t="s">
        <v>41</v>
      </c>
      <c r="C44" s="44" t="s">
        <v>29</v>
      </c>
      <c r="D44" s="78"/>
      <c r="E44" s="78"/>
      <c r="F44" s="78"/>
      <c r="G44" s="78"/>
      <c r="H44" s="78"/>
    </row>
    <row r="45" spans="1:8" x14ac:dyDescent="0.2">
      <c r="A45" s="138" t="s">
        <v>93</v>
      </c>
      <c r="B45" s="137" t="s">
        <v>37</v>
      </c>
      <c r="C45" s="79" t="s">
        <v>32</v>
      </c>
      <c r="D45" s="80" t="s">
        <v>350</v>
      </c>
      <c r="E45" s="56" t="s">
        <v>350</v>
      </c>
      <c r="F45" s="80" t="s">
        <v>350</v>
      </c>
      <c r="G45" s="56" t="s">
        <v>350</v>
      </c>
      <c r="H45" s="80"/>
    </row>
    <row r="46" spans="1:8" x14ac:dyDescent="0.2">
      <c r="A46" s="122"/>
      <c r="B46" s="135"/>
      <c r="C46" s="81"/>
      <c r="D46" s="82"/>
      <c r="E46" s="82"/>
      <c r="F46" s="82"/>
      <c r="G46" s="82"/>
      <c r="H46" s="82"/>
    </row>
    <row r="47" spans="1:8" x14ac:dyDescent="0.2">
      <c r="A47" s="122"/>
      <c r="B47" s="136" t="s">
        <v>130</v>
      </c>
      <c r="C47" s="52" t="s">
        <v>29</v>
      </c>
      <c r="D47" s="83"/>
      <c r="E47" s="83"/>
      <c r="F47" s="83"/>
      <c r="G47" s="83"/>
      <c r="H47" s="83"/>
    </row>
    <row r="48" spans="1:8" x14ac:dyDescent="0.2">
      <c r="A48" s="122" t="s">
        <v>94</v>
      </c>
      <c r="B48" s="121" t="s">
        <v>125</v>
      </c>
      <c r="C48" s="84" t="str">
        <f t="shared" ref="C48:H48" si="0">C10</f>
        <v>N/A</v>
      </c>
      <c r="D48" s="85">
        <f t="shared" si="0"/>
        <v>0</v>
      </c>
      <c r="E48" s="86">
        <f t="shared" si="0"/>
        <v>0</v>
      </c>
      <c r="F48" s="85">
        <f t="shared" si="0"/>
        <v>0</v>
      </c>
      <c r="G48" s="86">
        <f t="shared" si="0"/>
        <v>0</v>
      </c>
      <c r="H48" s="85">
        <f t="shared" si="0"/>
        <v>0</v>
      </c>
    </row>
    <row r="49" spans="1:8" x14ac:dyDescent="0.2">
      <c r="A49" s="122" t="s">
        <v>95</v>
      </c>
      <c r="B49" s="121" t="s">
        <v>292</v>
      </c>
      <c r="C49" s="84" t="s">
        <v>32</v>
      </c>
      <c r="D49" s="85"/>
      <c r="E49" s="86"/>
      <c r="F49" s="85"/>
      <c r="G49" s="86"/>
      <c r="H49" s="85"/>
    </row>
    <row r="50" spans="1:8" x14ac:dyDescent="0.2">
      <c r="A50" s="119" t="s">
        <v>96</v>
      </c>
      <c r="B50" s="135" t="s">
        <v>293</v>
      </c>
      <c r="C50" s="79" t="s">
        <v>32</v>
      </c>
      <c r="D50" s="87"/>
      <c r="E50" s="82"/>
      <c r="F50" s="87"/>
      <c r="G50" s="82"/>
      <c r="H50" s="87"/>
    </row>
    <row r="51" spans="1:8" x14ac:dyDescent="0.2">
      <c r="A51" s="122" t="s">
        <v>97</v>
      </c>
      <c r="B51" s="121" t="s">
        <v>35</v>
      </c>
      <c r="C51" s="88" t="str">
        <f t="shared" ref="C51:H51" si="1">C32</f>
        <v>N/A</v>
      </c>
      <c r="D51" s="85">
        <f t="shared" si="1"/>
        <v>0</v>
      </c>
      <c r="E51" s="86">
        <f t="shared" si="1"/>
        <v>0</v>
      </c>
      <c r="F51" s="85">
        <f t="shared" si="1"/>
        <v>0</v>
      </c>
      <c r="G51" s="86">
        <f t="shared" si="1"/>
        <v>0</v>
      </c>
      <c r="H51" s="85">
        <f t="shared" si="1"/>
        <v>0</v>
      </c>
    </row>
    <row r="52" spans="1:8" x14ac:dyDescent="0.2">
      <c r="A52" s="122" t="s">
        <v>98</v>
      </c>
      <c r="B52" s="121" t="s">
        <v>33</v>
      </c>
      <c r="C52" s="66">
        <f t="shared" ref="C52:H52" si="2">C40</f>
        <v>9663167</v>
      </c>
      <c r="D52" s="50">
        <f t="shared" si="2"/>
        <v>6611378</v>
      </c>
      <c r="E52" s="51">
        <f t="shared" si="2"/>
        <v>950321</v>
      </c>
      <c r="F52" s="50">
        <f t="shared" si="2"/>
        <v>1175085</v>
      </c>
      <c r="G52" s="51">
        <f t="shared" si="2"/>
        <v>686383</v>
      </c>
      <c r="H52" s="50">
        <f t="shared" si="2"/>
        <v>240000</v>
      </c>
    </row>
    <row r="53" spans="1:8" x14ac:dyDescent="0.2">
      <c r="A53" s="122"/>
      <c r="B53" s="121"/>
      <c r="C53" s="66"/>
      <c r="D53" s="51"/>
      <c r="E53" s="51"/>
      <c r="F53" s="51"/>
      <c r="G53" s="51"/>
      <c r="H53" s="51"/>
    </row>
    <row r="54" spans="1:8" x14ac:dyDescent="0.2">
      <c r="A54" s="122"/>
      <c r="B54" s="130" t="s">
        <v>287</v>
      </c>
      <c r="C54" s="66"/>
      <c r="D54" s="66"/>
      <c r="E54" s="66"/>
      <c r="F54" s="66"/>
      <c r="G54" s="66"/>
      <c r="H54" s="66"/>
    </row>
    <row r="55" spans="1:8" ht="25.5" x14ac:dyDescent="0.2">
      <c r="A55" s="122"/>
      <c r="B55" s="121" t="s">
        <v>375</v>
      </c>
      <c r="C55" s="89"/>
      <c r="D55" s="90"/>
      <c r="E55" s="91"/>
      <c r="F55" s="90"/>
      <c r="G55" s="91"/>
      <c r="H55" s="90"/>
    </row>
    <row r="56" spans="1:8" x14ac:dyDescent="0.2">
      <c r="A56" s="119"/>
      <c r="B56" s="133" t="s">
        <v>374</v>
      </c>
      <c r="C56" s="57"/>
      <c r="D56" s="50"/>
      <c r="E56" s="275"/>
      <c r="F56" s="50"/>
      <c r="G56" s="51"/>
      <c r="H56" s="50"/>
    </row>
    <row r="57" spans="1:8" x14ac:dyDescent="0.2">
      <c r="A57" s="119"/>
      <c r="B57" s="133" t="s">
        <v>441</v>
      </c>
      <c r="C57" s="57">
        <f>SUM(D57:H57)</f>
        <v>766236.81</v>
      </c>
      <c r="D57" s="50">
        <v>607592.81000000006</v>
      </c>
      <c r="E57" s="51">
        <v>23433</v>
      </c>
      <c r="F57" s="50"/>
      <c r="G57" s="51">
        <v>123764</v>
      </c>
      <c r="H57" s="50">
        <v>11447</v>
      </c>
    </row>
    <row r="58" spans="1:8" ht="25.5" x14ac:dyDescent="0.2">
      <c r="A58" s="119"/>
      <c r="B58" s="133" t="s">
        <v>442</v>
      </c>
      <c r="C58" s="57">
        <f>SUM(D58:H58)</f>
        <v>766239</v>
      </c>
      <c r="D58" s="50">
        <v>607593</v>
      </c>
      <c r="E58" s="51">
        <v>23433</v>
      </c>
      <c r="F58" s="50"/>
      <c r="G58" s="51">
        <v>123765</v>
      </c>
      <c r="H58" s="50">
        <v>11448</v>
      </c>
    </row>
    <row r="59" spans="1:8" ht="25.5" x14ac:dyDescent="0.2">
      <c r="A59" s="119"/>
      <c r="B59" s="133" t="s">
        <v>443</v>
      </c>
      <c r="C59" s="57">
        <f>SUM(D59:H59)</f>
        <v>766237</v>
      </c>
      <c r="D59" s="50">
        <v>607592</v>
      </c>
      <c r="E59" s="51">
        <v>23434</v>
      </c>
      <c r="F59" s="50"/>
      <c r="G59" s="51">
        <v>123764</v>
      </c>
      <c r="H59" s="50">
        <v>11447</v>
      </c>
    </row>
    <row r="60" spans="1:8" ht="25.5" x14ac:dyDescent="0.2">
      <c r="A60" s="119"/>
      <c r="B60" s="133" t="s">
        <v>444</v>
      </c>
      <c r="C60" s="57">
        <f>SUM(D60:H60)</f>
        <v>766239</v>
      </c>
      <c r="D60" s="50">
        <v>607593</v>
      </c>
      <c r="E60" s="51">
        <v>23433</v>
      </c>
      <c r="F60" s="50"/>
      <c r="G60" s="51">
        <v>123765</v>
      </c>
      <c r="H60" s="50">
        <v>11448</v>
      </c>
    </row>
    <row r="61" spans="1:8" ht="25.5" x14ac:dyDescent="0.2">
      <c r="A61" s="122"/>
      <c r="B61" s="133" t="s">
        <v>445</v>
      </c>
      <c r="C61" s="57">
        <f>SUM(D61:H61)</f>
        <v>766239</v>
      </c>
      <c r="D61" s="50">
        <v>607593</v>
      </c>
      <c r="E61" s="51">
        <v>23434</v>
      </c>
      <c r="F61" s="90"/>
      <c r="G61" s="51">
        <v>123765</v>
      </c>
      <c r="H61" s="50">
        <v>11447</v>
      </c>
    </row>
    <row r="62" spans="1:8" x14ac:dyDescent="0.2">
      <c r="A62" s="122"/>
      <c r="B62" s="121" t="s">
        <v>373</v>
      </c>
      <c r="C62" s="57"/>
      <c r="D62" s="90"/>
      <c r="E62" s="91"/>
      <c r="F62" s="90"/>
      <c r="G62" s="91"/>
      <c r="H62" s="90"/>
    </row>
    <row r="63" spans="1:8" x14ac:dyDescent="0.2">
      <c r="A63" s="119"/>
      <c r="B63" s="133" t="s">
        <v>372</v>
      </c>
      <c r="C63" s="57">
        <f>SUM(D63:H63)</f>
        <v>531964.88</v>
      </c>
      <c r="D63" s="50">
        <v>514671</v>
      </c>
      <c r="E63" s="51">
        <v>5846.88</v>
      </c>
      <c r="F63" s="50"/>
      <c r="G63" s="51"/>
      <c r="H63" s="50">
        <v>11447</v>
      </c>
    </row>
    <row r="64" spans="1:8" x14ac:dyDescent="0.2">
      <c r="A64" s="119"/>
      <c r="B64" s="133" t="s">
        <v>371</v>
      </c>
      <c r="C64" s="57"/>
      <c r="D64" s="50"/>
      <c r="E64" s="51"/>
      <c r="F64" s="50"/>
      <c r="G64" s="51"/>
      <c r="H64" s="50"/>
    </row>
    <row r="65" spans="1:8" x14ac:dyDescent="0.2">
      <c r="A65" s="119"/>
      <c r="B65" s="133" t="s">
        <v>370</v>
      </c>
      <c r="C65" s="57"/>
      <c r="D65" s="50"/>
      <c r="E65" s="51"/>
      <c r="F65" s="50"/>
      <c r="G65" s="51"/>
      <c r="H65" s="50"/>
    </row>
    <row r="66" spans="1:8" x14ac:dyDescent="0.2">
      <c r="A66" s="119"/>
      <c r="B66" s="133" t="s">
        <v>369</v>
      </c>
      <c r="C66" s="57">
        <f>SUM(D66:H66)</f>
        <v>531964.88</v>
      </c>
      <c r="D66" s="50">
        <v>514671</v>
      </c>
      <c r="E66" s="51">
        <v>5846.88</v>
      </c>
      <c r="F66" s="50"/>
      <c r="G66" s="51"/>
      <c r="H66" s="50">
        <v>11447</v>
      </c>
    </row>
    <row r="67" spans="1:8" x14ac:dyDescent="0.2">
      <c r="A67" s="119"/>
      <c r="B67" s="133" t="s">
        <v>368</v>
      </c>
      <c r="C67" s="57">
        <f>SUM(D67:H67)</f>
        <v>531964.88</v>
      </c>
      <c r="D67" s="50">
        <v>514671</v>
      </c>
      <c r="E67" s="51">
        <v>5846.88</v>
      </c>
      <c r="F67" s="50"/>
      <c r="G67" s="51"/>
      <c r="H67" s="50">
        <v>11447</v>
      </c>
    </row>
    <row r="68" spans="1:8" x14ac:dyDescent="0.2">
      <c r="A68" s="122"/>
      <c r="B68" s="133" t="s">
        <v>367</v>
      </c>
      <c r="C68" s="57"/>
      <c r="D68" s="90"/>
      <c r="E68" s="91"/>
      <c r="F68" s="90"/>
      <c r="G68" s="91"/>
      <c r="H68" s="90"/>
    </row>
    <row r="69" spans="1:8" x14ac:dyDescent="0.2">
      <c r="A69" s="119"/>
      <c r="B69" s="133" t="s">
        <v>376</v>
      </c>
      <c r="C69" s="57">
        <f>SUM(D69:H69)</f>
        <v>531965</v>
      </c>
      <c r="D69" s="50">
        <v>514671</v>
      </c>
      <c r="E69" s="51">
        <v>5847</v>
      </c>
      <c r="F69" s="50"/>
      <c r="G69" s="51"/>
      <c r="H69" s="50">
        <v>11447</v>
      </c>
    </row>
    <row r="70" spans="1:8" x14ac:dyDescent="0.2">
      <c r="A70" s="119"/>
      <c r="B70" s="133" t="s">
        <v>365</v>
      </c>
      <c r="C70" s="57">
        <f>SUM(D70:H70)</f>
        <v>1052614.6299999999</v>
      </c>
      <c r="D70" s="50">
        <v>994042.92</v>
      </c>
      <c r="E70" s="51">
        <v>10440.709999999999</v>
      </c>
      <c r="F70" s="50"/>
      <c r="G70" s="51">
        <v>36684</v>
      </c>
      <c r="H70" s="50">
        <v>11447</v>
      </c>
    </row>
    <row r="71" spans="1:8" x14ac:dyDescent="0.2">
      <c r="A71" s="119"/>
      <c r="B71" s="133"/>
      <c r="C71" s="57">
        <f>SUM(C57:C70)</f>
        <v>7011665.0800000001</v>
      </c>
      <c r="D71" s="50"/>
      <c r="E71" s="51"/>
      <c r="F71" s="50"/>
      <c r="G71" s="51"/>
      <c r="H71" s="50"/>
    </row>
    <row r="72" spans="1:8" ht="11.25" customHeight="1" x14ac:dyDescent="0.2">
      <c r="A72" s="119"/>
      <c r="B72" s="133"/>
      <c r="C72" s="57"/>
      <c r="D72" s="50"/>
      <c r="E72" s="51"/>
      <c r="F72" s="50"/>
      <c r="G72" s="51"/>
      <c r="H72" s="50"/>
    </row>
    <row r="73" spans="1:8" x14ac:dyDescent="0.2">
      <c r="A73" s="119" t="s">
        <v>99</v>
      </c>
      <c r="B73" s="132" t="s">
        <v>131</v>
      </c>
      <c r="C73" s="93">
        <f>SUM(D73:CA73)</f>
        <v>7011665.0800000001</v>
      </c>
      <c r="D73" s="94">
        <f>SUM(D57:D72)</f>
        <v>6090690.7300000004</v>
      </c>
      <c r="E73" s="94">
        <f>SUM(E57:E72)</f>
        <v>150995.35</v>
      </c>
      <c r="F73" s="94">
        <f>SUM(F57:F72)</f>
        <v>0</v>
      </c>
      <c r="G73" s="94">
        <f>SUM(G57:G72)</f>
        <v>655507</v>
      </c>
      <c r="H73" s="94">
        <f>SUM(H57:H72)</f>
        <v>114472</v>
      </c>
    </row>
    <row r="74" spans="1:8" x14ac:dyDescent="0.2">
      <c r="A74" s="119"/>
      <c r="B74" s="131"/>
      <c r="C74" s="95"/>
      <c r="D74" s="96"/>
      <c r="E74" s="96"/>
      <c r="F74" s="96"/>
      <c r="G74" s="96"/>
      <c r="H74" s="96"/>
    </row>
    <row r="75" spans="1:8" ht="25.5" x14ac:dyDescent="0.2">
      <c r="A75" s="119" t="s">
        <v>171</v>
      </c>
      <c r="B75" s="121" t="s">
        <v>128</v>
      </c>
      <c r="C75" s="95" t="s">
        <v>11</v>
      </c>
      <c r="D75" s="97"/>
      <c r="E75" s="96"/>
      <c r="F75" s="97"/>
      <c r="G75" s="96"/>
      <c r="H75" s="97"/>
    </row>
    <row r="76" spans="1:8" x14ac:dyDescent="0.2">
      <c r="A76" s="119"/>
      <c r="B76" s="131"/>
      <c r="C76" s="98"/>
      <c r="D76" s="83"/>
      <c r="E76" s="83"/>
      <c r="F76" s="83"/>
      <c r="G76" s="83"/>
      <c r="H76" s="83"/>
    </row>
    <row r="77" spans="1:8" x14ac:dyDescent="0.2">
      <c r="A77" s="119" t="s">
        <v>100</v>
      </c>
      <c r="B77" s="130" t="s">
        <v>39</v>
      </c>
      <c r="C77" s="52" t="s">
        <v>29</v>
      </c>
      <c r="D77" s="77"/>
      <c r="E77" s="77"/>
      <c r="F77" s="77"/>
      <c r="G77" s="77"/>
      <c r="H77" s="77"/>
    </row>
    <row r="78" spans="1:8" x14ac:dyDescent="0.2">
      <c r="A78" s="119"/>
      <c r="B78" s="129" t="s">
        <v>355</v>
      </c>
      <c r="C78" s="99">
        <f>SUM(D78:CA78)</f>
        <v>179885</v>
      </c>
      <c r="D78" s="58">
        <v>0</v>
      </c>
      <c r="E78" s="67">
        <v>0</v>
      </c>
      <c r="F78" s="58">
        <v>179885</v>
      </c>
      <c r="G78" s="67">
        <v>0</v>
      </c>
      <c r="H78" s="58">
        <v>0</v>
      </c>
    </row>
    <row r="79" spans="1:8" x14ac:dyDescent="0.2">
      <c r="A79" s="119"/>
      <c r="B79" s="129" t="s">
        <v>354</v>
      </c>
      <c r="C79" s="99">
        <f>SUM(D79:CA79)</f>
        <v>358945</v>
      </c>
      <c r="D79" s="58">
        <v>0</v>
      </c>
      <c r="E79" s="67">
        <v>0</v>
      </c>
      <c r="F79" s="58">
        <v>358945</v>
      </c>
      <c r="G79" s="67">
        <v>0</v>
      </c>
      <c r="H79" s="58">
        <v>0</v>
      </c>
    </row>
    <row r="80" spans="1:8" x14ac:dyDescent="0.2">
      <c r="A80" s="119"/>
      <c r="B80" s="129" t="s">
        <v>353</v>
      </c>
      <c r="C80" s="99">
        <f>SUM(D80:CA80)</f>
        <v>473382</v>
      </c>
      <c r="D80" s="58">
        <v>0</v>
      </c>
      <c r="E80" s="67">
        <v>0</v>
      </c>
      <c r="F80" s="58">
        <v>473382</v>
      </c>
      <c r="G80" s="67">
        <v>0</v>
      </c>
      <c r="H80" s="58">
        <v>0</v>
      </c>
    </row>
    <row r="81" spans="1:8" ht="13.5" thickBot="1" x14ac:dyDescent="0.25">
      <c r="A81" s="119" t="s">
        <v>101</v>
      </c>
      <c r="B81" s="128" t="s">
        <v>178</v>
      </c>
      <c r="C81" s="100">
        <f>SUM(D81:CA81)</f>
        <v>1012212</v>
      </c>
      <c r="D81" s="101">
        <v>0</v>
      </c>
      <c r="E81" s="101">
        <v>0</v>
      </c>
      <c r="F81" s="101">
        <f>SUM(F78:F80)</f>
        <v>1012212</v>
      </c>
      <c r="G81" s="101">
        <v>0</v>
      </c>
      <c r="H81" s="101">
        <v>0</v>
      </c>
    </row>
    <row r="82" spans="1:8" x14ac:dyDescent="0.2">
      <c r="A82" s="119"/>
      <c r="B82" s="155"/>
      <c r="C82" s="99"/>
      <c r="D82" s="67"/>
      <c r="E82" s="67"/>
      <c r="F82" s="67"/>
      <c r="G82" s="67"/>
      <c r="H82" s="67"/>
    </row>
    <row r="83" spans="1:8" ht="16.5" thickBot="1" x14ac:dyDescent="0.25">
      <c r="A83" s="122"/>
      <c r="B83" s="126" t="s">
        <v>140</v>
      </c>
      <c r="C83" s="55"/>
      <c r="D83" s="83"/>
      <c r="E83" s="83"/>
      <c r="F83" s="83"/>
      <c r="G83" s="83"/>
      <c r="H83" s="83"/>
    </row>
    <row r="84" spans="1:8" s="124" customFormat="1" x14ac:dyDescent="0.2">
      <c r="A84" s="122"/>
      <c r="B84" s="125" t="s">
        <v>74</v>
      </c>
      <c r="C84" s="44" t="s">
        <v>29</v>
      </c>
      <c r="D84" s="78"/>
      <c r="E84" s="78"/>
      <c r="F84" s="78"/>
      <c r="G84" s="78"/>
      <c r="H84" s="78"/>
    </row>
    <row r="85" spans="1:8" x14ac:dyDescent="0.2">
      <c r="A85" s="122" t="s">
        <v>102</v>
      </c>
      <c r="B85" s="123" t="s">
        <v>125</v>
      </c>
      <c r="C85" s="47" t="str">
        <f t="shared" ref="C85:H87" si="3">C10</f>
        <v>N/A</v>
      </c>
      <c r="D85" s="85">
        <f t="shared" si="3"/>
        <v>0</v>
      </c>
      <c r="E85" s="86">
        <f t="shared" si="3"/>
        <v>0</v>
      </c>
      <c r="F85" s="85">
        <f t="shared" si="3"/>
        <v>0</v>
      </c>
      <c r="G85" s="86">
        <f t="shared" si="3"/>
        <v>0</v>
      </c>
      <c r="H85" s="85">
        <f t="shared" si="3"/>
        <v>0</v>
      </c>
    </row>
    <row r="86" spans="1:8" x14ac:dyDescent="0.2">
      <c r="A86" s="119" t="s">
        <v>103</v>
      </c>
      <c r="B86" s="121" t="s">
        <v>25</v>
      </c>
      <c r="C86" s="47" t="str">
        <f t="shared" si="3"/>
        <v>N/A</v>
      </c>
      <c r="D86" s="85" t="str">
        <f t="shared" si="3"/>
        <v>Recurring</v>
      </c>
      <c r="E86" s="86" t="str">
        <f t="shared" si="3"/>
        <v>Recurring</v>
      </c>
      <c r="F86" s="85" t="str">
        <f t="shared" si="3"/>
        <v>Non-Recurring</v>
      </c>
      <c r="G86" s="86" t="str">
        <f t="shared" si="3"/>
        <v>Recurring</v>
      </c>
      <c r="H86" s="85" t="str">
        <f t="shared" si="3"/>
        <v>Recurring</v>
      </c>
    </row>
    <row r="87" spans="1:8" x14ac:dyDescent="0.2">
      <c r="A87" s="119" t="s">
        <v>104</v>
      </c>
      <c r="B87" s="121" t="s">
        <v>40</v>
      </c>
      <c r="C87" s="47" t="str">
        <f t="shared" si="3"/>
        <v>N/A</v>
      </c>
      <c r="D87" s="85" t="str">
        <f t="shared" si="3"/>
        <v>State</v>
      </c>
      <c r="E87" s="86" t="str">
        <f t="shared" si="3"/>
        <v>Other</v>
      </c>
      <c r="F87" s="85" t="str">
        <f t="shared" si="3"/>
        <v>State</v>
      </c>
      <c r="G87" s="86" t="str">
        <f t="shared" si="3"/>
        <v>State</v>
      </c>
      <c r="H87" s="85" t="str">
        <f t="shared" si="3"/>
        <v>State</v>
      </c>
    </row>
    <row r="88" spans="1:8" x14ac:dyDescent="0.2">
      <c r="A88" s="122" t="s">
        <v>105</v>
      </c>
      <c r="B88" s="121" t="s">
        <v>35</v>
      </c>
      <c r="C88" s="47" t="str">
        <f t="shared" ref="C88:H88" si="4">C32</f>
        <v>N/A</v>
      </c>
      <c r="D88" s="102">
        <f t="shared" si="4"/>
        <v>0</v>
      </c>
      <c r="E88" s="103">
        <f t="shared" si="4"/>
        <v>0</v>
      </c>
      <c r="F88" s="102">
        <f t="shared" si="4"/>
        <v>0</v>
      </c>
      <c r="G88" s="103">
        <f t="shared" si="4"/>
        <v>0</v>
      </c>
      <c r="H88" s="102">
        <f t="shared" si="4"/>
        <v>0</v>
      </c>
    </row>
    <row r="89" spans="1:8" x14ac:dyDescent="0.2">
      <c r="A89" s="119" t="s">
        <v>106</v>
      </c>
      <c r="B89" s="121" t="str">
        <f t="shared" ref="B89:H89" si="5">B40</f>
        <v xml:space="preserve">Total allowed to spend by END of 2017-18  </v>
      </c>
      <c r="C89" s="66">
        <f t="shared" si="5"/>
        <v>9663167</v>
      </c>
      <c r="D89" s="50">
        <f t="shared" si="5"/>
        <v>6611378</v>
      </c>
      <c r="E89" s="51">
        <f t="shared" si="5"/>
        <v>950321</v>
      </c>
      <c r="F89" s="50">
        <f t="shared" si="5"/>
        <v>1175085</v>
      </c>
      <c r="G89" s="51">
        <f t="shared" si="5"/>
        <v>686383</v>
      </c>
      <c r="H89" s="50">
        <f t="shared" si="5"/>
        <v>240000</v>
      </c>
    </row>
    <row r="90" spans="1:8" x14ac:dyDescent="0.2">
      <c r="A90" s="119" t="s">
        <v>107</v>
      </c>
      <c r="B90" s="121" t="s">
        <v>38</v>
      </c>
      <c r="C90" s="66">
        <f>C73</f>
        <v>7011665.0800000001</v>
      </c>
      <c r="D90" s="50">
        <f>D73</f>
        <v>6090690.7300000004</v>
      </c>
      <c r="E90" s="51">
        <f>E73</f>
        <v>150995.35</v>
      </c>
      <c r="F90" s="58"/>
      <c r="G90" s="51">
        <f>G73</f>
        <v>655507</v>
      </c>
      <c r="H90" s="50">
        <f>H73</f>
        <v>114472</v>
      </c>
    </row>
    <row r="91" spans="1:8" s="117" customFormat="1" x14ac:dyDescent="0.2">
      <c r="A91" s="119" t="s">
        <v>108</v>
      </c>
      <c r="B91" s="121" t="s">
        <v>129</v>
      </c>
      <c r="C91" s="60">
        <f t="shared" ref="C91:H91" si="6">C81</f>
        <v>1012212</v>
      </c>
      <c r="D91" s="61">
        <f t="shared" si="6"/>
        <v>0</v>
      </c>
      <c r="E91" s="72">
        <f t="shared" si="6"/>
        <v>0</v>
      </c>
      <c r="F91" s="61">
        <f t="shared" si="6"/>
        <v>1012212</v>
      </c>
      <c r="G91" s="72">
        <f t="shared" si="6"/>
        <v>0</v>
      </c>
      <c r="H91" s="61">
        <f t="shared" si="6"/>
        <v>0</v>
      </c>
    </row>
    <row r="92" spans="1:8" ht="13.5" thickBot="1" x14ac:dyDescent="0.25">
      <c r="A92" s="119" t="s">
        <v>109</v>
      </c>
      <c r="B92" s="120" t="s">
        <v>242</v>
      </c>
      <c r="C92" s="104">
        <f>SUM(D92:CA92)</f>
        <v>1639289.9199999995</v>
      </c>
      <c r="D92" s="101">
        <f>D89-D90-D91</f>
        <v>520687.26999999955</v>
      </c>
      <c r="E92" s="101">
        <f>E89-E90-E91</f>
        <v>799325.65</v>
      </c>
      <c r="F92" s="101">
        <f>F89-F90-F91</f>
        <v>162873</v>
      </c>
      <c r="G92" s="101">
        <f>G89-G90-G91</f>
        <v>30876</v>
      </c>
      <c r="H92" s="101">
        <f>H89-H90-H91</f>
        <v>125528</v>
      </c>
    </row>
    <row r="93" spans="1:8" s="117" customFormat="1" x14ac:dyDescent="0.2">
      <c r="A93" s="119"/>
      <c r="B93" s="141"/>
      <c r="C93" s="55"/>
      <c r="D93" s="77"/>
      <c r="E93" s="77"/>
      <c r="F93" s="77"/>
      <c r="G93" s="77"/>
      <c r="H93" s="77"/>
    </row>
    <row r="94" spans="1:8" ht="15.75" x14ac:dyDescent="0.2">
      <c r="A94" s="154"/>
      <c r="B94" s="153" t="s">
        <v>243</v>
      </c>
      <c r="C94" s="105"/>
      <c r="D94" s="106"/>
      <c r="E94" s="106"/>
      <c r="F94" s="106"/>
      <c r="G94" s="106"/>
      <c r="H94" s="106"/>
    </row>
    <row r="95" spans="1:8" s="124" customFormat="1" ht="15.75" x14ac:dyDescent="0.2">
      <c r="A95" s="151"/>
      <c r="B95" s="152"/>
      <c r="C95" s="107"/>
      <c r="D95" s="108"/>
      <c r="E95" s="108"/>
      <c r="F95" s="108"/>
      <c r="G95" s="108"/>
      <c r="H95" s="108"/>
    </row>
    <row r="96" spans="1:8" ht="16.5" thickBot="1" x14ac:dyDescent="0.25">
      <c r="A96" s="151" t="s">
        <v>28</v>
      </c>
      <c r="B96" s="140" t="s">
        <v>244</v>
      </c>
      <c r="C96" s="107"/>
      <c r="D96" s="108"/>
      <c r="E96" s="108"/>
      <c r="F96" s="108"/>
      <c r="G96" s="108"/>
      <c r="H96" s="108"/>
    </row>
    <row r="97" spans="1:8" x14ac:dyDescent="0.2">
      <c r="A97" s="122"/>
      <c r="B97" s="150" t="s">
        <v>168</v>
      </c>
      <c r="C97" s="44" t="s">
        <v>29</v>
      </c>
      <c r="D97" s="45" t="s">
        <v>134</v>
      </c>
      <c r="E97" s="46" t="s">
        <v>135</v>
      </c>
      <c r="F97" s="45" t="s">
        <v>136</v>
      </c>
      <c r="G97" s="46" t="s">
        <v>137</v>
      </c>
      <c r="H97" s="45" t="s">
        <v>137</v>
      </c>
    </row>
    <row r="98" spans="1:8" ht="25.5" x14ac:dyDescent="0.2">
      <c r="A98" s="119" t="s">
        <v>42</v>
      </c>
      <c r="B98" s="121" t="s">
        <v>169</v>
      </c>
      <c r="C98" s="47" t="s">
        <v>32</v>
      </c>
      <c r="D98" s="48">
        <f t="shared" ref="D98:H102" si="7">D10</f>
        <v>0</v>
      </c>
      <c r="E98" s="49">
        <f t="shared" si="7"/>
        <v>0</v>
      </c>
      <c r="F98" s="48">
        <f t="shared" si="7"/>
        <v>0</v>
      </c>
      <c r="G98" s="49">
        <f t="shared" si="7"/>
        <v>0</v>
      </c>
      <c r="H98" s="48">
        <f t="shared" si="7"/>
        <v>0</v>
      </c>
    </row>
    <row r="99" spans="1:8" x14ac:dyDescent="0.2">
      <c r="A99" s="119" t="s">
        <v>43</v>
      </c>
      <c r="B99" s="121" t="s">
        <v>25</v>
      </c>
      <c r="C99" s="47" t="s">
        <v>32</v>
      </c>
      <c r="D99" s="48" t="str">
        <f t="shared" si="7"/>
        <v>Recurring</v>
      </c>
      <c r="E99" s="49" t="str">
        <f t="shared" si="7"/>
        <v>Recurring</v>
      </c>
      <c r="F99" s="48" t="str">
        <f t="shared" si="7"/>
        <v>Non-Recurring</v>
      </c>
      <c r="G99" s="49" t="str">
        <f t="shared" si="7"/>
        <v>Recurring</v>
      </c>
      <c r="H99" s="48" t="str">
        <f t="shared" si="7"/>
        <v>Recurring</v>
      </c>
    </row>
    <row r="100" spans="1:8" x14ac:dyDescent="0.2">
      <c r="A100" s="119" t="s">
        <v>44</v>
      </c>
      <c r="B100" s="121" t="s">
        <v>40</v>
      </c>
      <c r="C100" s="47" t="s">
        <v>32</v>
      </c>
      <c r="D100" s="48" t="str">
        <f t="shared" si="7"/>
        <v>State</v>
      </c>
      <c r="E100" s="49" t="str">
        <f t="shared" si="7"/>
        <v>Other</v>
      </c>
      <c r="F100" s="48" t="str">
        <f t="shared" si="7"/>
        <v>State</v>
      </c>
      <c r="G100" s="49" t="str">
        <f t="shared" si="7"/>
        <v>State</v>
      </c>
      <c r="H100" s="48" t="str">
        <f t="shared" si="7"/>
        <v>State</v>
      </c>
    </row>
    <row r="101" spans="1:8" s="124" customFormat="1" x14ac:dyDescent="0.2">
      <c r="A101" s="138" t="s">
        <v>172</v>
      </c>
      <c r="B101" s="121" t="s">
        <v>145</v>
      </c>
      <c r="C101" s="47" t="s">
        <v>32</v>
      </c>
      <c r="D101" s="48" t="str">
        <f>D13</f>
        <v>All Agency</v>
      </c>
      <c r="E101" s="49" t="s">
        <v>342</v>
      </c>
      <c r="F101" s="48">
        <f t="shared" si="7"/>
        <v>0</v>
      </c>
      <c r="G101" s="49">
        <f t="shared" si="7"/>
        <v>0</v>
      </c>
      <c r="H101" s="48">
        <f t="shared" si="7"/>
        <v>0</v>
      </c>
    </row>
    <row r="102" spans="1:8" s="124" customFormat="1" ht="38.25" x14ac:dyDescent="0.2">
      <c r="A102" s="138" t="s">
        <v>173</v>
      </c>
      <c r="B102" s="121" t="s">
        <v>146</v>
      </c>
      <c r="C102" s="47" t="s">
        <v>32</v>
      </c>
      <c r="D102" s="48">
        <f>D14</f>
        <v>0</v>
      </c>
      <c r="E102" s="49" t="str">
        <f>E14</f>
        <v>Sale of Deliverables and Reimbursements</v>
      </c>
      <c r="F102" s="48" t="str">
        <f t="shared" si="7"/>
        <v>Capital Reserve Fund Other State Sources</v>
      </c>
      <c r="G102" s="49" t="str">
        <f t="shared" si="7"/>
        <v>Received from SC Dept of Education (NOTE 2)</v>
      </c>
      <c r="H102" s="48" t="str">
        <f t="shared" si="7"/>
        <v>Federal Subgrantor</v>
      </c>
    </row>
    <row r="103" spans="1:8" s="124" customFormat="1" x14ac:dyDescent="0.2">
      <c r="A103" s="138" t="s">
        <v>45</v>
      </c>
      <c r="B103" s="121" t="s">
        <v>147</v>
      </c>
      <c r="C103" s="47" t="s">
        <v>32</v>
      </c>
      <c r="D103" s="48" t="str">
        <f>D15</f>
        <v>GENERAL FUND</v>
      </c>
      <c r="E103" s="49" t="str">
        <f>E15</f>
        <v>AGENCY</v>
      </c>
      <c r="F103" s="48" t="str">
        <f>F15</f>
        <v>AGENCY</v>
      </c>
      <c r="G103" s="49" t="s">
        <v>351</v>
      </c>
      <c r="H103" s="48" t="str">
        <f>H15</f>
        <v>AGENCY</v>
      </c>
    </row>
    <row r="104" spans="1:8" x14ac:dyDescent="0.2">
      <c r="A104" s="119"/>
      <c r="B104" s="121"/>
      <c r="C104" s="47"/>
      <c r="D104" s="49"/>
      <c r="E104" s="49"/>
      <c r="F104" s="49"/>
      <c r="G104" s="49"/>
      <c r="H104" s="49"/>
    </row>
    <row r="105" spans="1:8" x14ac:dyDescent="0.2">
      <c r="A105" s="119"/>
      <c r="B105" s="148" t="s">
        <v>167</v>
      </c>
      <c r="C105" s="52" t="s">
        <v>29</v>
      </c>
      <c r="D105" s="49"/>
      <c r="E105" s="49"/>
      <c r="F105" s="49"/>
      <c r="G105" s="49"/>
      <c r="H105" s="49"/>
    </row>
    <row r="106" spans="1:8" s="124" customFormat="1" x14ac:dyDescent="0.2">
      <c r="A106" s="138" t="s">
        <v>46</v>
      </c>
      <c r="B106" s="134" t="s">
        <v>245</v>
      </c>
      <c r="C106" s="53">
        <f>SUM(D106:CA106)</f>
        <v>0</v>
      </c>
      <c r="D106" s="54">
        <v>0</v>
      </c>
      <c r="E106" s="54">
        <v>0</v>
      </c>
      <c r="F106" s="54">
        <v>0</v>
      </c>
      <c r="G106" s="54">
        <v>0</v>
      </c>
      <c r="H106" s="54">
        <v>0</v>
      </c>
    </row>
    <row r="107" spans="1:8" s="124" customFormat="1" x14ac:dyDescent="0.2">
      <c r="A107" s="119"/>
      <c r="B107" s="121"/>
      <c r="C107" s="55"/>
      <c r="D107" s="56"/>
      <c r="E107" s="56"/>
      <c r="F107" s="56"/>
      <c r="G107" s="56"/>
      <c r="H107" s="56"/>
    </row>
    <row r="108" spans="1:8" s="124" customFormat="1" x14ac:dyDescent="0.2">
      <c r="A108" s="119"/>
      <c r="B108" s="148" t="s">
        <v>170</v>
      </c>
      <c r="C108" s="52" t="s">
        <v>29</v>
      </c>
      <c r="D108" s="56"/>
      <c r="E108" s="56"/>
      <c r="F108" s="56"/>
      <c r="G108" s="56"/>
      <c r="H108" s="56"/>
    </row>
    <row r="109" spans="1:8" s="124" customFormat="1" ht="29.25" customHeight="1" x14ac:dyDescent="0.2">
      <c r="A109" s="119" t="s">
        <v>47</v>
      </c>
      <c r="B109" s="121" t="s">
        <v>123</v>
      </c>
      <c r="C109" s="47" t="s">
        <v>32</v>
      </c>
      <c r="D109" s="48">
        <f t="shared" ref="D109:H110" si="8">D21</f>
        <v>0</v>
      </c>
      <c r="E109" s="49">
        <f t="shared" si="8"/>
        <v>0</v>
      </c>
      <c r="F109" s="48">
        <f t="shared" si="8"/>
        <v>0</v>
      </c>
      <c r="G109" s="49">
        <f t="shared" si="8"/>
        <v>0</v>
      </c>
      <c r="H109" s="48">
        <f t="shared" si="8"/>
        <v>0</v>
      </c>
    </row>
    <row r="110" spans="1:8" x14ac:dyDescent="0.2">
      <c r="A110" s="119" t="s">
        <v>48</v>
      </c>
      <c r="B110" s="121" t="s">
        <v>124</v>
      </c>
      <c r="C110" s="47" t="s">
        <v>32</v>
      </c>
      <c r="D110" s="48" t="str">
        <f t="shared" si="8"/>
        <v>General</v>
      </c>
      <c r="E110" s="49" t="str">
        <f t="shared" si="8"/>
        <v>Earmarked</v>
      </c>
      <c r="F110" s="48" t="str">
        <f t="shared" si="8"/>
        <v>Earmarked</v>
      </c>
      <c r="G110" s="49" t="str">
        <f t="shared" si="8"/>
        <v>Restricted</v>
      </c>
      <c r="H110" s="48" t="str">
        <f t="shared" si="8"/>
        <v>Federal</v>
      </c>
    </row>
    <row r="111" spans="1:8" x14ac:dyDescent="0.2">
      <c r="A111" s="149"/>
      <c r="B111" s="121"/>
      <c r="C111" s="47"/>
      <c r="D111" s="49"/>
      <c r="E111" s="49"/>
      <c r="F111" s="49"/>
      <c r="G111" s="49"/>
      <c r="H111" s="49"/>
    </row>
    <row r="112" spans="1:8" ht="25.5" x14ac:dyDescent="0.2">
      <c r="A112" s="119"/>
      <c r="B112" s="148" t="s">
        <v>148</v>
      </c>
      <c r="C112" s="52" t="s">
        <v>29</v>
      </c>
      <c r="D112" s="49"/>
      <c r="E112" s="49"/>
      <c r="F112" s="49"/>
      <c r="G112" s="49"/>
      <c r="H112" s="49"/>
    </row>
    <row r="113" spans="1:8" x14ac:dyDescent="0.2">
      <c r="A113" s="119" t="s">
        <v>174</v>
      </c>
      <c r="B113" s="121" t="s">
        <v>246</v>
      </c>
      <c r="C113" s="66">
        <f>SUM(D113:CA113)</f>
        <v>3762414.7</v>
      </c>
      <c r="D113" s="58">
        <f>D27</f>
        <v>434094.78999999992</v>
      </c>
      <c r="E113" s="59">
        <v>1165543.9100000001</v>
      </c>
      <c r="F113" s="58">
        <v>1175085</v>
      </c>
      <c r="G113" s="59">
        <v>679975</v>
      </c>
      <c r="H113" s="50">
        <v>307716</v>
      </c>
    </row>
    <row r="114" spans="1:8" x14ac:dyDescent="0.2">
      <c r="A114" s="119" t="s">
        <v>175</v>
      </c>
      <c r="B114" s="145" t="s">
        <v>247</v>
      </c>
      <c r="C114" s="60">
        <f>SUM(D114:CA114)</f>
        <v>-836334.75</v>
      </c>
      <c r="D114" s="61">
        <v>86592</v>
      </c>
      <c r="E114" s="62">
        <v>69727.89</v>
      </c>
      <c r="F114" s="63">
        <v>-1012212</v>
      </c>
      <c r="G114" s="62">
        <f>22895.2-10528.84</f>
        <v>12366.36</v>
      </c>
      <c r="H114" s="63">
        <v>7191</v>
      </c>
    </row>
    <row r="115" spans="1:8" ht="13.5" thickBot="1" x14ac:dyDescent="0.25">
      <c r="A115" s="119" t="s">
        <v>49</v>
      </c>
      <c r="B115" s="147" t="s">
        <v>248</v>
      </c>
      <c r="C115" s="64">
        <f>SUM(D115:CA115)</f>
        <v>2926079.9499999997</v>
      </c>
      <c r="D115" s="74">
        <f>D113+D114</f>
        <v>520686.78999999992</v>
      </c>
      <c r="E115" s="74">
        <f>E113+E114</f>
        <v>1235271.8</v>
      </c>
      <c r="F115" s="74">
        <f>F113+F114</f>
        <v>162873</v>
      </c>
      <c r="G115" s="74">
        <f>G113+G114</f>
        <v>692341.36</v>
      </c>
      <c r="H115" s="74">
        <f>H113+H114</f>
        <v>314907</v>
      </c>
    </row>
    <row r="116" spans="1:8" x14ac:dyDescent="0.2">
      <c r="A116" s="119"/>
      <c r="B116" s="118"/>
      <c r="C116" s="55"/>
      <c r="D116" s="68"/>
      <c r="E116" s="69"/>
      <c r="F116" s="68"/>
      <c r="G116" s="69"/>
      <c r="H116" s="68" t="s">
        <v>352</v>
      </c>
    </row>
    <row r="117" spans="1:8" ht="16.5" thickBot="1" x14ac:dyDescent="0.25">
      <c r="A117" s="119"/>
      <c r="B117" s="140" t="s">
        <v>249</v>
      </c>
      <c r="C117" s="55"/>
      <c r="D117" s="68"/>
      <c r="E117" s="69"/>
      <c r="F117" s="68"/>
      <c r="G117" s="69"/>
      <c r="H117" s="68"/>
    </row>
    <row r="118" spans="1:8" x14ac:dyDescent="0.2">
      <c r="A118" s="119"/>
      <c r="B118" s="139" t="str">
        <f>B30</f>
        <v>General Appropriations Act Programs</v>
      </c>
      <c r="C118" s="44" t="s">
        <v>29</v>
      </c>
      <c r="D118" s="70"/>
      <c r="E118" s="71"/>
      <c r="F118" s="70"/>
      <c r="G118" s="71"/>
      <c r="H118" s="70"/>
    </row>
    <row r="119" spans="1:8" x14ac:dyDescent="0.2">
      <c r="A119" s="119" t="s">
        <v>50</v>
      </c>
      <c r="B119" s="121" t="str">
        <f>B31</f>
        <v>State Funded Program #</v>
      </c>
      <c r="C119" s="88" t="str">
        <f t="shared" ref="C119:H120" si="9">C31</f>
        <v>N/A</v>
      </c>
      <c r="D119" s="85">
        <f t="shared" si="9"/>
        <v>0</v>
      </c>
      <c r="E119" s="86">
        <f t="shared" si="9"/>
        <v>0</v>
      </c>
      <c r="F119" s="85">
        <f t="shared" si="9"/>
        <v>0</v>
      </c>
      <c r="G119" s="86">
        <f t="shared" si="9"/>
        <v>0</v>
      </c>
      <c r="H119" s="85">
        <f t="shared" si="9"/>
        <v>0</v>
      </c>
    </row>
    <row r="120" spans="1:8" x14ac:dyDescent="0.2">
      <c r="A120" s="119" t="s">
        <v>51</v>
      </c>
      <c r="B120" s="121" t="str">
        <f>B32</f>
        <v>State Funded Program Description in the General Appropriations Act</v>
      </c>
      <c r="C120" s="88" t="str">
        <f t="shared" si="9"/>
        <v>N/A</v>
      </c>
      <c r="D120" s="85">
        <f t="shared" si="9"/>
        <v>0</v>
      </c>
      <c r="E120" s="86">
        <f t="shared" si="9"/>
        <v>0</v>
      </c>
      <c r="F120" s="85">
        <f t="shared" si="9"/>
        <v>0</v>
      </c>
      <c r="G120" s="86">
        <f t="shared" si="9"/>
        <v>0</v>
      </c>
      <c r="H120" s="85">
        <f t="shared" si="9"/>
        <v>0</v>
      </c>
    </row>
    <row r="121" spans="1:8" x14ac:dyDescent="0.2">
      <c r="A121" s="119"/>
      <c r="B121" s="121"/>
      <c r="C121" s="47"/>
      <c r="D121" s="49"/>
      <c r="E121" s="49"/>
      <c r="F121" s="49"/>
      <c r="G121" s="49"/>
      <c r="H121" s="49"/>
    </row>
    <row r="122" spans="1:8" x14ac:dyDescent="0.2">
      <c r="A122" s="119"/>
      <c r="B122" s="146" t="str">
        <f>B34</f>
        <v>Amounts Appropriated and Authorized (i.e. allowed to spend)</v>
      </c>
      <c r="C122" s="52" t="s">
        <v>29</v>
      </c>
      <c r="D122" s="49"/>
      <c r="E122" s="49"/>
      <c r="F122" s="49"/>
      <c r="G122" s="49"/>
      <c r="H122" s="49"/>
    </row>
    <row r="123" spans="1:8" ht="25.5" x14ac:dyDescent="0.2">
      <c r="A123" s="119" t="s">
        <v>52</v>
      </c>
      <c r="B123" s="121" t="s">
        <v>250</v>
      </c>
      <c r="C123" s="66">
        <f>SUM(D123:CA123)</f>
        <v>718559.78999999992</v>
      </c>
      <c r="D123" s="58">
        <f>D115</f>
        <v>520686.78999999992</v>
      </c>
      <c r="E123" s="51">
        <v>0</v>
      </c>
      <c r="F123" s="50">
        <f>F115</f>
        <v>162873</v>
      </c>
      <c r="G123" s="51">
        <v>35000</v>
      </c>
      <c r="H123" s="50">
        <v>0</v>
      </c>
    </row>
    <row r="124" spans="1:8" x14ac:dyDescent="0.2">
      <c r="A124" s="119" t="s">
        <v>53</v>
      </c>
      <c r="B124" s="121" t="s">
        <v>261</v>
      </c>
      <c r="C124" s="66">
        <f>SUM(D124:CA124)</f>
        <v>7417626</v>
      </c>
      <c r="D124" s="58">
        <v>6227305</v>
      </c>
      <c r="E124" s="67">
        <v>950321</v>
      </c>
      <c r="F124" s="58">
        <v>0</v>
      </c>
      <c r="G124" s="67">
        <v>0</v>
      </c>
      <c r="H124" s="58">
        <v>240000</v>
      </c>
    </row>
    <row r="125" spans="1:8" x14ac:dyDescent="0.2">
      <c r="A125" s="119" t="s">
        <v>54</v>
      </c>
      <c r="B125" s="134" t="s">
        <v>251</v>
      </c>
      <c r="C125" s="66">
        <f>SUM(D125:CA125)</f>
        <v>8136185.79</v>
      </c>
      <c r="D125" s="50">
        <f>SUM(D123:D124)</f>
        <v>6747991.79</v>
      </c>
      <c r="E125" s="51">
        <f>SUM(E123:E124)</f>
        <v>950321</v>
      </c>
      <c r="F125" s="50">
        <f>SUM(F123:F124)</f>
        <v>162873</v>
      </c>
      <c r="G125" s="51">
        <f>SUM(G123:G124)</f>
        <v>35000</v>
      </c>
      <c r="H125" s="50">
        <f>SUM(H123:H124)</f>
        <v>240000</v>
      </c>
    </row>
    <row r="126" spans="1:8" x14ac:dyDescent="0.2">
      <c r="A126" s="119" t="s">
        <v>55</v>
      </c>
      <c r="B126" s="145" t="s">
        <v>262</v>
      </c>
      <c r="C126" s="60">
        <f>SUM(D126:CA126)</f>
        <v>790909</v>
      </c>
      <c r="D126" s="61">
        <f>39978+68933</f>
        <v>108911</v>
      </c>
      <c r="E126" s="72">
        <v>0</v>
      </c>
      <c r="F126" s="61">
        <v>0</v>
      </c>
      <c r="G126" s="72">
        <v>681998</v>
      </c>
      <c r="H126" s="61">
        <v>0</v>
      </c>
    </row>
    <row r="127" spans="1:8" x14ac:dyDescent="0.2">
      <c r="A127" s="119" t="s">
        <v>56</v>
      </c>
      <c r="B127" s="134" t="s">
        <v>252</v>
      </c>
      <c r="C127" s="53">
        <f>SUM(D127:CA127)</f>
        <v>8927094.7899999991</v>
      </c>
      <c r="D127" s="73">
        <f>SUM(D125:D126)</f>
        <v>6856902.79</v>
      </c>
      <c r="E127" s="73">
        <f>SUM(E125:E126)</f>
        <v>950321</v>
      </c>
      <c r="F127" s="73">
        <f>SUM(F125:F126)</f>
        <v>162873</v>
      </c>
      <c r="G127" s="73">
        <f>SUM(G125:G126)</f>
        <v>716998</v>
      </c>
      <c r="H127" s="73">
        <f>SUM(H125:H126)</f>
        <v>240000</v>
      </c>
    </row>
    <row r="128" spans="1:8" s="142" customFormat="1" ht="13.5" thickBot="1" x14ac:dyDescent="0.25">
      <c r="A128" s="144"/>
      <c r="B128" s="143" t="s">
        <v>263</v>
      </c>
      <c r="C128" s="75">
        <f>C127/C127</f>
        <v>1</v>
      </c>
      <c r="D128" s="76">
        <f>D127/C127</f>
        <v>0.76810014358545875</v>
      </c>
      <c r="E128" s="75">
        <f>E127/C127</f>
        <v>0.10645355766408302</v>
      </c>
      <c r="F128" s="76">
        <f>F127/C127</f>
        <v>1.8244793388152207E-2</v>
      </c>
      <c r="G128" s="75">
        <f>G127/C127</f>
        <v>8.0317059117952977E-2</v>
      </c>
      <c r="H128" s="76">
        <f>H127/D127</f>
        <v>3.5001225385608827E-2</v>
      </c>
    </row>
    <row r="129" spans="1:8" x14ac:dyDescent="0.2">
      <c r="A129" s="119"/>
      <c r="B129" s="141"/>
      <c r="C129" s="55"/>
      <c r="D129" s="77"/>
      <c r="E129" s="77"/>
      <c r="F129" s="77"/>
      <c r="G129" s="77"/>
      <c r="H129" s="77"/>
    </row>
    <row r="130" spans="1:8" ht="16.5" thickBot="1" x14ac:dyDescent="0.25">
      <c r="A130" s="119"/>
      <c r="B130" s="140" t="s">
        <v>253</v>
      </c>
      <c r="C130" s="55"/>
      <c r="D130" s="77"/>
      <c r="E130" s="77"/>
      <c r="F130" s="77"/>
      <c r="G130" s="77"/>
      <c r="H130" s="77"/>
    </row>
    <row r="131" spans="1:8" x14ac:dyDescent="0.2">
      <c r="A131" s="119"/>
      <c r="B131" s="139" t="s">
        <v>41</v>
      </c>
      <c r="C131" s="44" t="s">
        <v>29</v>
      </c>
      <c r="D131" s="78"/>
      <c r="E131" s="78"/>
      <c r="F131" s="78"/>
      <c r="G131" s="78"/>
      <c r="H131" s="78"/>
    </row>
    <row r="132" spans="1:8" x14ac:dyDescent="0.2">
      <c r="A132" s="138" t="s">
        <v>57</v>
      </c>
      <c r="B132" s="137" t="s">
        <v>37</v>
      </c>
      <c r="C132" s="79" t="s">
        <v>32</v>
      </c>
      <c r="D132" s="85" t="str">
        <f>D45</f>
        <v>SCEIS</v>
      </c>
      <c r="E132" s="86" t="str">
        <f>E45</f>
        <v>SCEIS</v>
      </c>
      <c r="F132" s="85" t="str">
        <f>F45</f>
        <v>SCEIS</v>
      </c>
      <c r="G132" s="86" t="str">
        <f>G45</f>
        <v>SCEIS</v>
      </c>
      <c r="H132" s="85">
        <f>H45</f>
        <v>0</v>
      </c>
    </row>
    <row r="133" spans="1:8" x14ac:dyDescent="0.2">
      <c r="A133" s="122"/>
      <c r="B133" s="135"/>
      <c r="C133" s="81"/>
      <c r="D133" s="82"/>
      <c r="E133" s="82"/>
      <c r="F133" s="82"/>
      <c r="G133" s="82"/>
      <c r="H133" s="82"/>
    </row>
    <row r="134" spans="1:8" x14ac:dyDescent="0.2">
      <c r="A134" s="122"/>
      <c r="B134" s="136" t="s">
        <v>130</v>
      </c>
      <c r="C134" s="52" t="s">
        <v>29</v>
      </c>
      <c r="D134" s="83"/>
      <c r="E134" s="83"/>
      <c r="F134" s="83"/>
      <c r="G134" s="83"/>
      <c r="H134" s="83"/>
    </row>
    <row r="135" spans="1:8" x14ac:dyDescent="0.2">
      <c r="A135" s="122" t="s">
        <v>58</v>
      </c>
      <c r="B135" s="121" t="s">
        <v>125</v>
      </c>
      <c r="C135" s="88" t="str">
        <f t="shared" ref="C135:H135" si="10">C98</f>
        <v>N/A</v>
      </c>
      <c r="D135" s="85">
        <f t="shared" si="10"/>
        <v>0</v>
      </c>
      <c r="E135" s="86">
        <f t="shared" si="10"/>
        <v>0</v>
      </c>
      <c r="F135" s="85">
        <f t="shared" si="10"/>
        <v>0</v>
      </c>
      <c r="G135" s="86">
        <f t="shared" si="10"/>
        <v>0</v>
      </c>
      <c r="H135" s="85">
        <f t="shared" si="10"/>
        <v>0</v>
      </c>
    </row>
    <row r="136" spans="1:8" x14ac:dyDescent="0.2">
      <c r="A136" s="122" t="s">
        <v>59</v>
      </c>
      <c r="B136" s="121" t="s">
        <v>292</v>
      </c>
      <c r="C136" s="84" t="s">
        <v>32</v>
      </c>
      <c r="D136" s="85" t="str">
        <f>IF(ISBLANK(D49),"",(D49-1))</f>
        <v/>
      </c>
      <c r="E136" s="86" t="str">
        <f>IF(ISBLANK(E49),"",(E49-1))</f>
        <v/>
      </c>
      <c r="F136" s="85" t="str">
        <f>IF(ISBLANK(F49),"",(F49-1))</f>
        <v/>
      </c>
      <c r="G136" s="86" t="str">
        <f>IF(ISBLANK(G49),"",(G49-1))</f>
        <v/>
      </c>
      <c r="H136" s="85" t="str">
        <f>IF(ISBLANK(H49),"",(H49-1))</f>
        <v/>
      </c>
    </row>
    <row r="137" spans="1:8" x14ac:dyDescent="0.2">
      <c r="A137" s="119" t="s">
        <v>60</v>
      </c>
      <c r="B137" s="135" t="s">
        <v>293</v>
      </c>
      <c r="C137" s="79" t="s">
        <v>32</v>
      </c>
      <c r="D137" s="87">
        <f>D50</f>
        <v>0</v>
      </c>
      <c r="E137" s="82">
        <f>E50</f>
        <v>0</v>
      </c>
      <c r="F137" s="87">
        <f>F50</f>
        <v>0</v>
      </c>
      <c r="G137" s="82">
        <f>G50</f>
        <v>0</v>
      </c>
      <c r="H137" s="87">
        <f>H50</f>
        <v>0</v>
      </c>
    </row>
    <row r="138" spans="1:8" x14ac:dyDescent="0.2">
      <c r="A138" s="122" t="s">
        <v>61</v>
      </c>
      <c r="B138" s="121" t="s">
        <v>35</v>
      </c>
      <c r="C138" s="88" t="str">
        <f t="shared" ref="C138:H138" si="11">C120</f>
        <v>N/A</v>
      </c>
      <c r="D138" s="85">
        <f t="shared" si="11"/>
        <v>0</v>
      </c>
      <c r="E138" s="86">
        <f t="shared" si="11"/>
        <v>0</v>
      </c>
      <c r="F138" s="85">
        <f t="shared" si="11"/>
        <v>0</v>
      </c>
      <c r="G138" s="86">
        <f t="shared" si="11"/>
        <v>0</v>
      </c>
      <c r="H138" s="85">
        <f t="shared" si="11"/>
        <v>0</v>
      </c>
    </row>
    <row r="139" spans="1:8" x14ac:dyDescent="0.2">
      <c r="A139" s="122" t="s">
        <v>62</v>
      </c>
      <c r="B139" s="134" t="s">
        <v>254</v>
      </c>
      <c r="C139" s="66">
        <f t="shared" ref="C139:H139" si="12">C127</f>
        <v>8927094.7899999991</v>
      </c>
      <c r="D139" s="50">
        <f t="shared" si="12"/>
        <v>6856902.79</v>
      </c>
      <c r="E139" s="51">
        <f t="shared" si="12"/>
        <v>950321</v>
      </c>
      <c r="F139" s="50">
        <f t="shared" si="12"/>
        <v>162873</v>
      </c>
      <c r="G139" s="51">
        <f t="shared" si="12"/>
        <v>716998</v>
      </c>
      <c r="H139" s="50">
        <f t="shared" si="12"/>
        <v>240000</v>
      </c>
    </row>
    <row r="140" spans="1:8" x14ac:dyDescent="0.2">
      <c r="A140" s="122"/>
      <c r="B140" s="121"/>
      <c r="C140" s="66"/>
      <c r="D140" s="51"/>
      <c r="E140" s="51"/>
      <c r="F140" s="51"/>
      <c r="G140" s="51"/>
      <c r="H140" s="51"/>
    </row>
    <row r="141" spans="1:8" x14ac:dyDescent="0.2">
      <c r="A141" s="122"/>
      <c r="B141" s="130" t="s">
        <v>288</v>
      </c>
      <c r="C141" s="66"/>
      <c r="D141" s="66"/>
      <c r="E141" s="66"/>
      <c r="F141" s="66"/>
      <c r="G141" s="66"/>
      <c r="H141" s="66"/>
    </row>
    <row r="142" spans="1:8" ht="25.5" x14ac:dyDescent="0.2">
      <c r="A142" s="122"/>
      <c r="B142" s="121" t="s">
        <v>375</v>
      </c>
      <c r="C142" s="89"/>
      <c r="D142" s="90"/>
      <c r="E142" s="91"/>
      <c r="F142" s="90"/>
      <c r="G142" s="91"/>
      <c r="H142" s="90"/>
    </row>
    <row r="143" spans="1:8" x14ac:dyDescent="0.2">
      <c r="A143" s="119"/>
      <c r="B143" s="133" t="s">
        <v>374</v>
      </c>
      <c r="C143" s="57"/>
      <c r="D143" s="50"/>
      <c r="E143" s="275"/>
      <c r="F143" s="50"/>
      <c r="G143" s="51"/>
      <c r="H143" s="50"/>
    </row>
    <row r="144" spans="1:8" x14ac:dyDescent="0.2">
      <c r="A144" s="119"/>
      <c r="B144" s="133" t="s">
        <v>441</v>
      </c>
      <c r="C144" s="57">
        <f>SUM(D144:H144)</f>
        <v>595952.0625</v>
      </c>
      <c r="D144" s="50">
        <v>427518</v>
      </c>
      <c r="E144" s="51">
        <v>59395.0625</v>
      </c>
      <c r="F144" s="50"/>
      <c r="G144" s="51">
        <v>85039</v>
      </c>
      <c r="H144" s="50">
        <v>24000</v>
      </c>
    </row>
    <row r="145" spans="1:8" ht="25.5" x14ac:dyDescent="0.2">
      <c r="A145" s="119"/>
      <c r="B145" s="133" t="s">
        <v>442</v>
      </c>
      <c r="C145" s="57">
        <f>SUM(D145:H145)</f>
        <v>595952.0625</v>
      </c>
      <c r="D145" s="50">
        <v>427518</v>
      </c>
      <c r="E145" s="51">
        <v>59395.0625</v>
      </c>
      <c r="F145" s="50"/>
      <c r="G145" s="51">
        <v>85039</v>
      </c>
      <c r="H145" s="50">
        <v>24000</v>
      </c>
    </row>
    <row r="146" spans="1:8" ht="25.5" x14ac:dyDescent="0.2">
      <c r="A146" s="119"/>
      <c r="B146" s="133" t="s">
        <v>443</v>
      </c>
      <c r="C146" s="57">
        <f>SUM(D146:H146)</f>
        <v>595952.0625</v>
      </c>
      <c r="D146" s="50">
        <v>427518</v>
      </c>
      <c r="E146" s="51">
        <v>59395.0625</v>
      </c>
      <c r="F146" s="50"/>
      <c r="G146" s="51">
        <v>85039</v>
      </c>
      <c r="H146" s="50">
        <v>24000</v>
      </c>
    </row>
    <row r="147" spans="1:8" ht="25.5" x14ac:dyDescent="0.2">
      <c r="A147" s="119"/>
      <c r="B147" s="133" t="s">
        <v>444</v>
      </c>
      <c r="C147" s="57">
        <f>SUM(D147:H147)</f>
        <v>595952.0625</v>
      </c>
      <c r="D147" s="50">
        <v>427518</v>
      </c>
      <c r="E147" s="51">
        <v>59395.0625</v>
      </c>
      <c r="F147" s="50"/>
      <c r="G147" s="51">
        <v>85039</v>
      </c>
      <c r="H147" s="50">
        <v>24000</v>
      </c>
    </row>
    <row r="148" spans="1:8" ht="25.5" x14ac:dyDescent="0.2">
      <c r="A148" s="122"/>
      <c r="B148" s="133" t="s">
        <v>445</v>
      </c>
      <c r="C148" s="57">
        <f>SUM(D148:H148)</f>
        <v>595953.0625</v>
      </c>
      <c r="D148" s="50">
        <v>427518</v>
      </c>
      <c r="E148" s="51">
        <v>59395.0625</v>
      </c>
      <c r="F148" s="90"/>
      <c r="G148" s="51">
        <v>85040</v>
      </c>
      <c r="H148" s="50">
        <v>24000</v>
      </c>
    </row>
    <row r="149" spans="1:8" x14ac:dyDescent="0.2">
      <c r="A149" s="122"/>
      <c r="B149" s="121" t="s">
        <v>373</v>
      </c>
      <c r="C149" s="57"/>
      <c r="D149" s="90"/>
      <c r="E149" s="91"/>
      <c r="F149" s="90"/>
      <c r="G149" s="91"/>
      <c r="H149" s="90"/>
    </row>
    <row r="150" spans="1:8" x14ac:dyDescent="0.2">
      <c r="A150" s="119"/>
      <c r="B150" s="133" t="s">
        <v>372</v>
      </c>
      <c r="C150" s="57">
        <f>SUM(D150:H150)</f>
        <v>491427.0625</v>
      </c>
      <c r="D150" s="50">
        <v>408032</v>
      </c>
      <c r="E150" s="51">
        <v>59395.0625</v>
      </c>
      <c r="F150" s="50"/>
      <c r="G150" s="51"/>
      <c r="H150" s="50">
        <v>24000</v>
      </c>
    </row>
    <row r="151" spans="1:8" x14ac:dyDescent="0.2">
      <c r="A151" s="119"/>
      <c r="B151" s="133" t="s">
        <v>371</v>
      </c>
      <c r="C151" s="57"/>
      <c r="D151" s="50"/>
      <c r="E151" s="51"/>
      <c r="F151" s="50"/>
      <c r="G151" s="51"/>
      <c r="H151" s="50"/>
    </row>
    <row r="152" spans="1:8" x14ac:dyDescent="0.2">
      <c r="A152" s="119"/>
      <c r="B152" s="133" t="s">
        <v>370</v>
      </c>
      <c r="C152" s="57"/>
      <c r="D152" s="50"/>
      <c r="E152" s="51"/>
      <c r="F152" s="50"/>
      <c r="G152" s="51"/>
      <c r="H152" s="50"/>
    </row>
    <row r="153" spans="1:8" x14ac:dyDescent="0.2">
      <c r="A153" s="119"/>
      <c r="B153" s="133" t="s">
        <v>369</v>
      </c>
      <c r="C153" s="57">
        <f>SUM(D153:H153)</f>
        <v>491427.0625</v>
      </c>
      <c r="D153" s="50">
        <v>408032</v>
      </c>
      <c r="E153" s="51">
        <v>59395.0625</v>
      </c>
      <c r="F153" s="50"/>
      <c r="G153" s="51"/>
      <c r="H153" s="50">
        <v>24000</v>
      </c>
    </row>
    <row r="154" spans="1:8" x14ac:dyDescent="0.2">
      <c r="A154" s="119"/>
      <c r="B154" s="133" t="s">
        <v>368</v>
      </c>
      <c r="C154" s="57">
        <f>SUM(D154:H154)</f>
        <v>491428.0625</v>
      </c>
      <c r="D154" s="50">
        <v>408033</v>
      </c>
      <c r="E154" s="51">
        <v>59395.0625</v>
      </c>
      <c r="F154" s="50"/>
      <c r="G154" s="51"/>
      <c r="H154" s="50">
        <v>24000</v>
      </c>
    </row>
    <row r="155" spans="1:8" x14ac:dyDescent="0.2">
      <c r="A155" s="122"/>
      <c r="B155" s="133" t="s">
        <v>367</v>
      </c>
      <c r="C155" s="57"/>
      <c r="D155" s="90"/>
      <c r="E155" s="91"/>
      <c r="F155" s="90"/>
      <c r="G155" s="91"/>
      <c r="H155" s="90"/>
    </row>
    <row r="156" spans="1:8" x14ac:dyDescent="0.2">
      <c r="A156" s="119"/>
      <c r="B156" s="133" t="s">
        <v>366</v>
      </c>
      <c r="C156" s="57">
        <f>SUM(D156:H156)</f>
        <v>491427.0625</v>
      </c>
      <c r="D156" s="50">
        <v>408032</v>
      </c>
      <c r="E156" s="51">
        <v>59395.0625</v>
      </c>
      <c r="F156" s="50"/>
      <c r="G156" s="51"/>
      <c r="H156" s="50">
        <v>24000</v>
      </c>
    </row>
    <row r="157" spans="1:8" x14ac:dyDescent="0.2">
      <c r="A157" s="119"/>
      <c r="B157" s="133" t="s">
        <v>365</v>
      </c>
      <c r="C157" s="57">
        <f>SUM(D157:H157)</f>
        <v>1067788.0625</v>
      </c>
      <c r="D157" s="50">
        <v>947709</v>
      </c>
      <c r="E157" s="51">
        <v>59395.0625</v>
      </c>
      <c r="F157" s="50"/>
      <c r="G157" s="51">
        <v>36684</v>
      </c>
      <c r="H157" s="50">
        <v>24000</v>
      </c>
    </row>
    <row r="158" spans="1:8" x14ac:dyDescent="0.2">
      <c r="A158" s="119"/>
      <c r="B158" s="133" t="s">
        <v>364</v>
      </c>
      <c r="C158" s="57">
        <f>SUM(D158:H158)</f>
        <v>571951.0625</v>
      </c>
      <c r="D158" s="50">
        <v>427517</v>
      </c>
      <c r="E158" s="51">
        <v>59395.0625</v>
      </c>
      <c r="F158" s="50"/>
      <c r="G158" s="51">
        <v>85039</v>
      </c>
      <c r="H158" s="50"/>
    </row>
    <row r="159" spans="1:8" x14ac:dyDescent="0.2">
      <c r="A159" s="119"/>
      <c r="B159" s="133" t="s">
        <v>363</v>
      </c>
      <c r="C159" s="57">
        <f>SUM(D159:H159)</f>
        <v>571952.0625</v>
      </c>
      <c r="D159" s="50">
        <v>427518</v>
      </c>
      <c r="E159" s="51">
        <v>59395.0625</v>
      </c>
      <c r="F159" s="50"/>
      <c r="G159" s="51">
        <v>85039</v>
      </c>
      <c r="H159" s="50"/>
    </row>
    <row r="160" spans="1:8" ht="25.5" x14ac:dyDescent="0.2">
      <c r="A160" s="119"/>
      <c r="B160" s="133" t="s">
        <v>362</v>
      </c>
      <c r="C160" s="57"/>
      <c r="D160" s="50"/>
      <c r="E160" s="51"/>
      <c r="F160" s="50"/>
      <c r="G160" s="51"/>
      <c r="H160" s="50"/>
    </row>
    <row r="161" spans="1:8" x14ac:dyDescent="0.2">
      <c r="A161" s="122"/>
      <c r="B161" s="121" t="s">
        <v>361</v>
      </c>
      <c r="C161" s="57"/>
      <c r="D161" s="90"/>
      <c r="E161" s="91"/>
      <c r="F161" s="90"/>
      <c r="G161" s="91"/>
      <c r="H161" s="90"/>
    </row>
    <row r="162" spans="1:8" x14ac:dyDescent="0.2">
      <c r="A162" s="119"/>
      <c r="B162" s="133" t="s">
        <v>360</v>
      </c>
      <c r="C162" s="57">
        <f>SUM(D162:H162)</f>
        <v>345036.0625</v>
      </c>
      <c r="D162" s="50">
        <v>285641</v>
      </c>
      <c r="E162" s="51">
        <v>59395.0625</v>
      </c>
      <c r="F162" s="50"/>
      <c r="G162" s="51"/>
      <c r="H162" s="50"/>
    </row>
    <row r="163" spans="1:8" x14ac:dyDescent="0.2">
      <c r="A163" s="119"/>
      <c r="B163" s="133" t="s">
        <v>359</v>
      </c>
      <c r="C163" s="57">
        <f>SUM(D163:H163)</f>
        <v>345036.0625</v>
      </c>
      <c r="D163" s="50">
        <v>285641</v>
      </c>
      <c r="E163" s="51">
        <v>59395.0625</v>
      </c>
      <c r="F163" s="50"/>
      <c r="G163" s="51"/>
      <c r="H163" s="50"/>
    </row>
    <row r="164" spans="1:8" x14ac:dyDescent="0.2">
      <c r="A164" s="119"/>
      <c r="B164" s="133" t="s">
        <v>358</v>
      </c>
      <c r="C164" s="57"/>
      <c r="D164" s="50"/>
      <c r="E164" s="51"/>
      <c r="F164" s="50"/>
      <c r="G164" s="51"/>
      <c r="H164" s="50"/>
    </row>
    <row r="165" spans="1:8" x14ac:dyDescent="0.2">
      <c r="A165" s="119"/>
      <c r="B165" s="133" t="s">
        <v>357</v>
      </c>
      <c r="C165" s="57">
        <f>SUM(D165:H165)</f>
        <v>571952.0625</v>
      </c>
      <c r="D165" s="50">
        <v>427517</v>
      </c>
      <c r="E165" s="51">
        <v>59395.0625</v>
      </c>
      <c r="F165" s="50"/>
      <c r="G165" s="51">
        <v>85040</v>
      </c>
      <c r="H165" s="50"/>
    </row>
    <row r="166" spans="1:8" x14ac:dyDescent="0.2">
      <c r="A166" s="119"/>
      <c r="B166" s="133" t="s">
        <v>356</v>
      </c>
      <c r="C166" s="57">
        <f>SUM(D166:H166)</f>
        <v>345036.0625</v>
      </c>
      <c r="D166" s="50">
        <v>285641</v>
      </c>
      <c r="E166" s="51">
        <v>59395.0625</v>
      </c>
      <c r="F166" s="50"/>
      <c r="G166" s="51"/>
      <c r="H166" s="50"/>
    </row>
    <row r="167" spans="1:8" x14ac:dyDescent="0.2">
      <c r="A167" s="119"/>
      <c r="B167" s="133" t="s">
        <v>266</v>
      </c>
      <c r="C167" s="57"/>
      <c r="D167" s="50"/>
      <c r="E167" s="51"/>
      <c r="F167" s="50"/>
      <c r="G167" s="51"/>
      <c r="H167" s="50"/>
    </row>
    <row r="168" spans="1:8" x14ac:dyDescent="0.2">
      <c r="A168" s="119" t="s">
        <v>63</v>
      </c>
      <c r="B168" s="132" t="s">
        <v>131</v>
      </c>
      <c r="C168" s="93">
        <f>SUM(D168:CA168)</f>
        <v>8764222</v>
      </c>
      <c r="D168" s="94">
        <f>SUM(D142:D167)</f>
        <v>6856903</v>
      </c>
      <c r="E168" s="94">
        <f>SUM(E142:E167)</f>
        <v>950321</v>
      </c>
      <c r="F168" s="94">
        <f>SUM(F142:F167)</f>
        <v>0</v>
      </c>
      <c r="G168" s="94">
        <f>SUM(G142:G167)</f>
        <v>716998</v>
      </c>
      <c r="H168" s="94">
        <f>SUM(H142:H167)</f>
        <v>240000</v>
      </c>
    </row>
    <row r="169" spans="1:8" x14ac:dyDescent="0.2">
      <c r="A169" s="119"/>
      <c r="B169" s="131"/>
      <c r="C169" s="95"/>
      <c r="D169" s="96"/>
      <c r="E169" s="96"/>
      <c r="F169" s="96"/>
      <c r="G169" s="96"/>
      <c r="H169" s="96"/>
    </row>
    <row r="170" spans="1:8" ht="25.5" x14ac:dyDescent="0.2">
      <c r="A170" s="119" t="s">
        <v>176</v>
      </c>
      <c r="B170" s="121" t="s">
        <v>446</v>
      </c>
      <c r="C170" s="95"/>
      <c r="D170" s="97"/>
      <c r="E170" s="96"/>
      <c r="F170" s="97"/>
      <c r="G170" s="96"/>
      <c r="H170" s="97"/>
    </row>
    <row r="171" spans="1:8" x14ac:dyDescent="0.2">
      <c r="A171" s="119"/>
      <c r="B171" s="131"/>
      <c r="C171" s="98"/>
      <c r="D171" s="83"/>
      <c r="E171" s="83"/>
      <c r="F171" s="83"/>
      <c r="G171" s="83"/>
      <c r="H171" s="83"/>
    </row>
    <row r="172" spans="1:8" x14ac:dyDescent="0.2">
      <c r="A172" s="119" t="s">
        <v>64</v>
      </c>
      <c r="B172" s="130" t="s">
        <v>39</v>
      </c>
      <c r="C172" s="52" t="s">
        <v>29</v>
      </c>
      <c r="D172" s="77"/>
      <c r="E172" s="77"/>
      <c r="F172" s="77"/>
      <c r="G172" s="77"/>
      <c r="H172" s="77"/>
    </row>
    <row r="173" spans="1:8" x14ac:dyDescent="0.2">
      <c r="A173" s="119"/>
      <c r="B173" s="129" t="s">
        <v>355</v>
      </c>
      <c r="C173" s="99">
        <f>SUM(D173:CA173)</f>
        <v>0</v>
      </c>
      <c r="D173" s="58">
        <v>0</v>
      </c>
      <c r="E173" s="67">
        <v>0</v>
      </c>
      <c r="F173" s="58">
        <v>0</v>
      </c>
      <c r="G173" s="67">
        <v>0</v>
      </c>
      <c r="H173" s="58">
        <v>0</v>
      </c>
    </row>
    <row r="174" spans="1:8" x14ac:dyDescent="0.2">
      <c r="A174" s="119"/>
      <c r="B174" s="129" t="s">
        <v>354</v>
      </c>
      <c r="C174" s="99">
        <f>SUM(D174:CA174)</f>
        <v>0</v>
      </c>
      <c r="D174" s="58">
        <v>0</v>
      </c>
      <c r="E174" s="67">
        <v>0</v>
      </c>
      <c r="F174" s="58">
        <v>0</v>
      </c>
      <c r="G174" s="67">
        <v>0</v>
      </c>
      <c r="H174" s="58">
        <v>0</v>
      </c>
    </row>
    <row r="175" spans="1:8" x14ac:dyDescent="0.2">
      <c r="A175" s="119"/>
      <c r="B175" s="129" t="s">
        <v>353</v>
      </c>
      <c r="C175" s="99">
        <f>SUM(D175:CA175)</f>
        <v>162873</v>
      </c>
      <c r="D175" s="58">
        <v>0</v>
      </c>
      <c r="E175" s="67">
        <v>0</v>
      </c>
      <c r="F175" s="58">
        <v>162873</v>
      </c>
      <c r="G175" s="67">
        <v>0</v>
      </c>
      <c r="H175" s="58">
        <v>0</v>
      </c>
    </row>
    <row r="176" spans="1:8" x14ac:dyDescent="0.2">
      <c r="A176" s="119"/>
      <c r="B176" s="129" t="s">
        <v>289</v>
      </c>
      <c r="C176" s="109">
        <f>SUM(D176:CA176)</f>
        <v>0</v>
      </c>
      <c r="D176" s="61">
        <v>0</v>
      </c>
      <c r="E176" s="72">
        <v>0</v>
      </c>
      <c r="F176" s="61">
        <v>0</v>
      </c>
      <c r="G176" s="72">
        <v>0</v>
      </c>
      <c r="H176" s="61">
        <v>0</v>
      </c>
    </row>
    <row r="177" spans="1:8" ht="13.5" thickBot="1" x14ac:dyDescent="0.25">
      <c r="A177" s="119" t="s">
        <v>65</v>
      </c>
      <c r="B177" s="128" t="s">
        <v>255</v>
      </c>
      <c r="C177" s="100">
        <f>SUM(D177:CA177)</f>
        <v>162873</v>
      </c>
      <c r="D177" s="101">
        <v>0</v>
      </c>
      <c r="E177" s="101">
        <v>0</v>
      </c>
      <c r="F177" s="101">
        <f>SUM(F173:F176)</f>
        <v>162873</v>
      </c>
      <c r="G177" s="101">
        <v>0</v>
      </c>
      <c r="H177" s="101">
        <v>0</v>
      </c>
    </row>
    <row r="178" spans="1:8" x14ac:dyDescent="0.2">
      <c r="A178" s="122"/>
      <c r="B178" s="127"/>
      <c r="C178" s="55"/>
      <c r="D178" s="83"/>
      <c r="E178" s="83"/>
      <c r="F178" s="83"/>
      <c r="G178" s="83"/>
      <c r="H178" s="83"/>
    </row>
    <row r="179" spans="1:8" ht="16.5" thickBot="1" x14ac:dyDescent="0.25">
      <c r="A179" s="122"/>
      <c r="B179" s="126" t="s">
        <v>256</v>
      </c>
      <c r="C179" s="55"/>
      <c r="D179" s="83"/>
      <c r="E179" s="83"/>
      <c r="F179" s="83"/>
      <c r="G179" s="83"/>
      <c r="H179" s="83"/>
    </row>
    <row r="180" spans="1:8" s="124" customFormat="1" x14ac:dyDescent="0.2">
      <c r="A180" s="122"/>
      <c r="B180" s="125" t="s">
        <v>74</v>
      </c>
      <c r="C180" s="44" t="s">
        <v>29</v>
      </c>
      <c r="D180" s="78"/>
      <c r="E180" s="78"/>
      <c r="F180" s="78"/>
      <c r="G180" s="78"/>
      <c r="H180" s="78"/>
    </row>
    <row r="181" spans="1:8" x14ac:dyDescent="0.2">
      <c r="A181" s="122" t="s">
        <v>66</v>
      </c>
      <c r="B181" s="123" t="str">
        <f>B85</f>
        <v>Source of Funds</v>
      </c>
      <c r="C181" s="88" t="str">
        <f t="shared" ref="C181:H182" si="13">C98</f>
        <v>N/A</v>
      </c>
      <c r="D181" s="85">
        <f t="shared" si="13"/>
        <v>0</v>
      </c>
      <c r="E181" s="86">
        <f t="shared" si="13"/>
        <v>0</v>
      </c>
      <c r="F181" s="85">
        <f t="shared" si="13"/>
        <v>0</v>
      </c>
      <c r="G181" s="86">
        <f t="shared" si="13"/>
        <v>0</v>
      </c>
      <c r="H181" s="85">
        <f t="shared" si="13"/>
        <v>0</v>
      </c>
    </row>
    <row r="182" spans="1:8" x14ac:dyDescent="0.2">
      <c r="A182" s="119" t="s">
        <v>67</v>
      </c>
      <c r="B182" s="121" t="str">
        <f>B86</f>
        <v xml:space="preserve">Recurring or one-time? </v>
      </c>
      <c r="C182" s="88" t="str">
        <f t="shared" si="13"/>
        <v>N/A</v>
      </c>
      <c r="D182" s="85" t="str">
        <f t="shared" si="13"/>
        <v>Recurring</v>
      </c>
      <c r="E182" s="86" t="str">
        <f t="shared" si="13"/>
        <v>Recurring</v>
      </c>
      <c r="F182" s="85" t="str">
        <f t="shared" si="13"/>
        <v>Non-Recurring</v>
      </c>
      <c r="G182" s="86" t="str">
        <f t="shared" si="13"/>
        <v>Recurring</v>
      </c>
      <c r="H182" s="85" t="str">
        <f t="shared" si="13"/>
        <v>Recurring</v>
      </c>
    </row>
    <row r="183" spans="1:8" x14ac:dyDescent="0.2">
      <c r="A183" s="119" t="s">
        <v>68</v>
      </c>
      <c r="B183" s="121" t="str">
        <f>B87</f>
        <v>State, Federal, or Other?</v>
      </c>
      <c r="C183" s="88" t="str">
        <f>C100</f>
        <v>N/A</v>
      </c>
      <c r="D183" s="85" t="str">
        <f>D100</f>
        <v>State</v>
      </c>
      <c r="E183" s="86" t="str">
        <f>E100</f>
        <v>Other</v>
      </c>
      <c r="F183" s="85" t="str">
        <f>F100</f>
        <v>State</v>
      </c>
      <c r="G183" s="86" t="str">
        <f>G100</f>
        <v>State</v>
      </c>
      <c r="H183" s="85" t="s">
        <v>9</v>
      </c>
    </row>
    <row r="184" spans="1:8" x14ac:dyDescent="0.2">
      <c r="A184" s="122" t="s">
        <v>69</v>
      </c>
      <c r="B184" s="121" t="str">
        <f>B88</f>
        <v>State Funded Program Description in the General Appropriations Act</v>
      </c>
      <c r="C184" s="110" t="str">
        <f t="shared" ref="C184:H184" si="14">C120</f>
        <v>N/A</v>
      </c>
      <c r="D184" s="102">
        <f t="shared" si="14"/>
        <v>0</v>
      </c>
      <c r="E184" s="103">
        <f t="shared" si="14"/>
        <v>0</v>
      </c>
      <c r="F184" s="102">
        <f t="shared" si="14"/>
        <v>0</v>
      </c>
      <c r="G184" s="103">
        <f t="shared" si="14"/>
        <v>0</v>
      </c>
      <c r="H184" s="102">
        <f t="shared" si="14"/>
        <v>0</v>
      </c>
    </row>
    <row r="185" spans="1:8" x14ac:dyDescent="0.2">
      <c r="A185" s="119" t="s">
        <v>70</v>
      </c>
      <c r="B185" s="121" t="str">
        <f t="shared" ref="B185:H185" si="15">B127</f>
        <v xml:space="preserve">Total allowed to spend by END of 2018-19  </v>
      </c>
      <c r="C185" s="66">
        <f t="shared" si="15"/>
        <v>8927094.7899999991</v>
      </c>
      <c r="D185" s="50">
        <f t="shared" si="15"/>
        <v>6856902.79</v>
      </c>
      <c r="E185" s="51">
        <f t="shared" si="15"/>
        <v>950321</v>
      </c>
      <c r="F185" s="50">
        <f t="shared" si="15"/>
        <v>162873</v>
      </c>
      <c r="G185" s="51">
        <f t="shared" si="15"/>
        <v>716998</v>
      </c>
      <c r="H185" s="50">
        <f t="shared" si="15"/>
        <v>240000</v>
      </c>
    </row>
    <row r="186" spans="1:8" x14ac:dyDescent="0.2">
      <c r="A186" s="119" t="s">
        <v>71</v>
      </c>
      <c r="B186" s="121" t="s">
        <v>75</v>
      </c>
      <c r="C186" s="66">
        <f t="shared" ref="C186:H186" si="16">C168</f>
        <v>8764222</v>
      </c>
      <c r="D186" s="50">
        <f t="shared" si="16"/>
        <v>6856903</v>
      </c>
      <c r="E186" s="51">
        <f t="shared" si="16"/>
        <v>950321</v>
      </c>
      <c r="F186" s="50">
        <f t="shared" si="16"/>
        <v>0</v>
      </c>
      <c r="G186" s="51">
        <f t="shared" si="16"/>
        <v>716998</v>
      </c>
      <c r="H186" s="50">
        <f t="shared" si="16"/>
        <v>240000</v>
      </c>
    </row>
    <row r="187" spans="1:8" s="117" customFormat="1" x14ac:dyDescent="0.2">
      <c r="A187" s="119" t="s">
        <v>72</v>
      </c>
      <c r="B187" s="121" t="s">
        <v>76</v>
      </c>
      <c r="C187" s="60">
        <f t="shared" ref="C187:H187" si="17">C177</f>
        <v>162873</v>
      </c>
      <c r="D187" s="63">
        <f t="shared" si="17"/>
        <v>0</v>
      </c>
      <c r="E187" s="111">
        <f t="shared" si="17"/>
        <v>0</v>
      </c>
      <c r="F187" s="63">
        <f t="shared" si="17"/>
        <v>162873</v>
      </c>
      <c r="G187" s="111">
        <f t="shared" si="17"/>
        <v>0</v>
      </c>
      <c r="H187" s="63">
        <f t="shared" si="17"/>
        <v>0</v>
      </c>
    </row>
    <row r="188" spans="1:8" ht="13.5" thickBot="1" x14ac:dyDescent="0.25">
      <c r="A188" s="119" t="s">
        <v>73</v>
      </c>
      <c r="B188" s="120" t="s">
        <v>77</v>
      </c>
      <c r="C188" s="112">
        <f t="shared" ref="C188:H188" si="18">C185-C186-C187</f>
        <v>-0.21000000089406967</v>
      </c>
      <c r="D188" s="113">
        <f t="shared" si="18"/>
        <v>-0.2099999999627471</v>
      </c>
      <c r="E188" s="113">
        <f t="shared" si="18"/>
        <v>0</v>
      </c>
      <c r="F188" s="113">
        <f t="shared" si="18"/>
        <v>0</v>
      </c>
      <c r="G188" s="113">
        <f t="shared" si="18"/>
        <v>0</v>
      </c>
      <c r="H188" s="113">
        <f t="shared" si="18"/>
        <v>0</v>
      </c>
    </row>
    <row r="189" spans="1:8" s="117" customFormat="1" x14ac:dyDescent="0.2">
      <c r="A189" s="119"/>
      <c r="B189" s="118"/>
      <c r="C189" s="55"/>
      <c r="D189" s="77"/>
      <c r="E189" s="77"/>
      <c r="F189" s="77"/>
      <c r="G189" s="77"/>
      <c r="H189" s="77"/>
    </row>
    <row r="190" spans="1:8" ht="50.25" customHeight="1" x14ac:dyDescent="0.2">
      <c r="B190" s="310" t="s">
        <v>415</v>
      </c>
      <c r="C190" s="310"/>
      <c r="D190" s="310"/>
      <c r="E190" s="310"/>
      <c r="F190" s="310"/>
      <c r="G190" s="310"/>
      <c r="H190" s="310"/>
    </row>
    <row r="191" spans="1:8" x14ac:dyDescent="0.2">
      <c r="B191" s="275"/>
      <c r="D191" s="276"/>
      <c r="E191" s="276"/>
      <c r="F191" s="276"/>
      <c r="G191" s="275"/>
      <c r="H191" s="276"/>
    </row>
    <row r="192" spans="1:8" ht="12.75" customHeight="1" x14ac:dyDescent="0.2">
      <c r="B192" s="310" t="s">
        <v>416</v>
      </c>
      <c r="C192" s="310"/>
      <c r="D192" s="310"/>
      <c r="E192" s="310"/>
      <c r="F192" s="310"/>
      <c r="G192" s="310"/>
      <c r="H192" s="310"/>
    </row>
  </sheetData>
  <mergeCells count="5">
    <mergeCell ref="C1:D1"/>
    <mergeCell ref="C2:D2"/>
    <mergeCell ref="B5:G5"/>
    <mergeCell ref="B192:H192"/>
    <mergeCell ref="B190:H190"/>
  </mergeCells>
  <conditionalFormatting sqref="B142:B160 B162:B167 B55:B72">
    <cfRule type="expression" dxfId="44" priority="4" stopIfTrue="1">
      <formula>#REF!="O"</formula>
    </cfRule>
    <cfRule type="expression" dxfId="43" priority="5" stopIfTrue="1">
      <formula>#REF!="S"</formula>
    </cfRule>
  </conditionalFormatting>
  <conditionalFormatting sqref="B142:B160 B162:B167 B55:B72">
    <cfRule type="expression" dxfId="42" priority="1">
      <formula>#REF!="O"</formula>
    </cfRule>
    <cfRule type="expression" dxfId="41" priority="2">
      <formula>#REF!="S"</formula>
    </cfRule>
    <cfRule type="expression" dxfId="40" priority="3">
      <formula>#REF!="G"</formula>
    </cfRule>
  </conditionalFormatting>
  <pageMargins left="0.7" right="0.7" top="0.75" bottom="0.75" header="0.3" footer="0.3"/>
  <pageSetup paperSize="17" scale="71" fitToHeight="0" orientation="landscape" r:id="rId1"/>
  <headerFooter>
    <oddHeader>&amp;C&amp;"Arial,Bold"&amp;14&amp;EComprehensive Strategic Finances&amp;"Arial,Regular"&amp;10&amp;E
&amp;12(Study Step 1: Agency Legal Directives, Plan and Resources)</oddHeader>
  </headerFooter>
  <rowBreaks count="1" manualBreakCount="1">
    <brk id="9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opLeftCell="F7" workbookViewId="0">
      <selection activeCell="O14" sqref="O14:O15"/>
    </sheetView>
  </sheetViews>
  <sheetFormatPr defaultRowHeight="12.75" x14ac:dyDescent="0.2"/>
  <cols>
    <col min="1" max="1" width="9.140625" style="21"/>
    <col min="2" max="2" width="20" style="21" customWidth="1"/>
    <col min="3" max="3" width="18.42578125" style="21" customWidth="1"/>
    <col min="4" max="4" width="16.7109375" style="21" customWidth="1"/>
    <col min="5" max="5" width="14.5703125" style="21" customWidth="1"/>
    <col min="6" max="6" width="9.5703125" style="21" customWidth="1"/>
    <col min="7" max="7" width="14.85546875" style="21" customWidth="1"/>
    <col min="8" max="8" width="17.7109375" style="21" customWidth="1"/>
    <col min="9" max="9" width="15" style="21" customWidth="1"/>
    <col min="10" max="10" width="17.42578125" style="21" customWidth="1"/>
    <col min="11" max="11" width="16" style="21" customWidth="1"/>
    <col min="12" max="12" width="18.42578125" style="21" customWidth="1"/>
    <col min="13" max="13" width="17" style="21" customWidth="1"/>
    <col min="14" max="14" width="18" style="21" customWidth="1"/>
    <col min="15" max="15" width="38.42578125" style="21" customWidth="1"/>
    <col min="16" max="16" width="31.5703125" style="21" customWidth="1"/>
    <col min="17" max="17" width="23.7109375" style="21" customWidth="1"/>
    <col min="18" max="18" width="18.5703125" style="21" customWidth="1"/>
    <col min="19" max="19" width="16.7109375" style="21" customWidth="1"/>
    <col min="20" max="20" width="7.5703125" style="21" bestFit="1" customWidth="1"/>
    <col min="21" max="21" width="25.7109375" style="21" customWidth="1"/>
    <col min="22" max="16384" width="9.140625" style="21"/>
  </cols>
  <sheetData>
    <row r="1" spans="1:20" x14ac:dyDescent="0.2">
      <c r="B1" s="1" t="s">
        <v>0</v>
      </c>
      <c r="C1" s="318" t="s">
        <v>298</v>
      </c>
      <c r="D1" s="313"/>
    </row>
    <row r="2" spans="1:20" x14ac:dyDescent="0.2">
      <c r="B2" s="1" t="s">
        <v>1</v>
      </c>
      <c r="C2" s="319"/>
      <c r="D2" s="319"/>
    </row>
    <row r="3" spans="1:20" x14ac:dyDescent="0.2">
      <c r="B3" s="14"/>
      <c r="C3" s="5"/>
      <c r="D3" s="9"/>
    </row>
    <row r="4" spans="1:20" ht="126.75" customHeight="1" x14ac:dyDescent="0.2">
      <c r="B4" s="315" t="s">
        <v>6</v>
      </c>
      <c r="C4" s="316"/>
      <c r="D4" s="316"/>
      <c r="E4" s="316"/>
      <c r="F4" s="316"/>
      <c r="G4" s="316"/>
      <c r="H4" s="316"/>
      <c r="I4" s="316"/>
      <c r="J4" s="316"/>
      <c r="K4" s="316"/>
      <c r="L4" s="316"/>
      <c r="M4" s="317"/>
      <c r="R4" s="9"/>
      <c r="S4" s="9"/>
      <c r="T4" s="9"/>
    </row>
    <row r="5" spans="1:20" x14ac:dyDescent="0.2">
      <c r="B5" s="9"/>
      <c r="C5" s="9"/>
      <c r="D5" s="9"/>
      <c r="E5" s="9"/>
      <c r="F5" s="9"/>
      <c r="G5" s="9"/>
      <c r="H5" s="9"/>
      <c r="I5" s="9"/>
      <c r="J5" s="9"/>
      <c r="K5" s="9"/>
      <c r="L5" s="9"/>
      <c r="M5" s="9"/>
      <c r="R5" s="9"/>
      <c r="S5" s="9"/>
      <c r="T5" s="9"/>
    </row>
    <row r="6" spans="1:20" x14ac:dyDescent="0.2">
      <c r="B6" s="9"/>
      <c r="C6" s="9"/>
      <c r="D6" s="9"/>
      <c r="E6" s="9"/>
      <c r="F6" s="9"/>
      <c r="G6" s="9"/>
      <c r="H6" s="324" t="s">
        <v>267</v>
      </c>
      <c r="I6" s="325"/>
      <c r="J6" s="325"/>
      <c r="K6" s="325"/>
      <c r="L6" s="325"/>
      <c r="M6" s="325"/>
      <c r="O6" s="9"/>
      <c r="P6" s="9"/>
      <c r="Q6" s="9"/>
      <c r="R6" s="9"/>
      <c r="S6" s="9"/>
      <c r="T6" s="9"/>
    </row>
    <row r="7" spans="1:20" ht="71.25" customHeight="1" x14ac:dyDescent="0.2">
      <c r="A7" s="2" t="s">
        <v>5</v>
      </c>
      <c r="B7" s="11" t="s">
        <v>23</v>
      </c>
      <c r="C7" s="13" t="s">
        <v>264</v>
      </c>
      <c r="D7" s="12" t="s">
        <v>265</v>
      </c>
      <c r="E7" s="13" t="s">
        <v>17</v>
      </c>
      <c r="F7" s="13" t="s">
        <v>117</v>
      </c>
      <c r="G7" s="13" t="s">
        <v>271</v>
      </c>
      <c r="H7" s="13" t="s">
        <v>120</v>
      </c>
      <c r="I7" s="13" t="s">
        <v>121</v>
      </c>
      <c r="J7" s="13" t="s">
        <v>122</v>
      </c>
      <c r="K7" s="13" t="s">
        <v>119</v>
      </c>
      <c r="L7" s="13" t="s">
        <v>118</v>
      </c>
      <c r="M7" s="13" t="s">
        <v>24</v>
      </c>
      <c r="N7" s="10" t="s">
        <v>143</v>
      </c>
      <c r="O7" s="8" t="s">
        <v>269</v>
      </c>
      <c r="P7" s="9"/>
      <c r="Q7" s="9"/>
      <c r="R7" s="9"/>
      <c r="S7" s="9"/>
      <c r="T7" s="9"/>
    </row>
    <row r="8" spans="1:20" ht="25.5" x14ac:dyDescent="0.2">
      <c r="A8" s="320">
        <v>1</v>
      </c>
      <c r="B8" s="320" t="s">
        <v>417</v>
      </c>
      <c r="C8" s="320" t="s">
        <v>4</v>
      </c>
      <c r="D8" s="320" t="s">
        <v>219</v>
      </c>
      <c r="E8" s="320" t="s">
        <v>307</v>
      </c>
      <c r="F8" s="33" t="s">
        <v>110</v>
      </c>
      <c r="G8" s="33" t="s">
        <v>273</v>
      </c>
      <c r="H8" s="32">
        <v>129</v>
      </c>
      <c r="I8" s="32">
        <v>130</v>
      </c>
      <c r="J8" s="32">
        <v>140</v>
      </c>
      <c r="K8" s="32">
        <v>165</v>
      </c>
      <c r="L8" s="32">
        <v>165</v>
      </c>
      <c r="M8" s="32">
        <v>165</v>
      </c>
      <c r="N8" s="314" t="s">
        <v>183</v>
      </c>
      <c r="O8" s="320"/>
    </row>
    <row r="9" spans="1:20" x14ac:dyDescent="0.2">
      <c r="A9" s="323"/>
      <c r="B9" s="321"/>
      <c r="C9" s="321"/>
      <c r="D9" s="321"/>
      <c r="E9" s="321"/>
      <c r="F9" s="33" t="s">
        <v>111</v>
      </c>
      <c r="G9" s="33"/>
      <c r="H9" s="32">
        <v>125</v>
      </c>
      <c r="I9" s="32">
        <v>155</v>
      </c>
      <c r="J9" s="32">
        <v>192</v>
      </c>
      <c r="K9" s="32">
        <v>201</v>
      </c>
      <c r="L9" s="32">
        <v>194</v>
      </c>
      <c r="M9" s="32">
        <v>31</v>
      </c>
      <c r="N9" s="314"/>
      <c r="O9" s="321"/>
    </row>
    <row r="10" spans="1:20" ht="25.5" x14ac:dyDescent="0.2">
      <c r="A10" s="311">
        <v>2</v>
      </c>
      <c r="B10" s="311" t="s">
        <v>433</v>
      </c>
      <c r="C10" s="311" t="s">
        <v>4</v>
      </c>
      <c r="D10" s="311" t="s">
        <v>7</v>
      </c>
      <c r="E10" s="311" t="s">
        <v>426</v>
      </c>
      <c r="F10" s="3" t="s">
        <v>110</v>
      </c>
      <c r="G10" s="3" t="s">
        <v>273</v>
      </c>
      <c r="H10" s="3">
        <v>16</v>
      </c>
      <c r="I10" s="3">
        <v>16</v>
      </c>
      <c r="J10" s="3">
        <v>15</v>
      </c>
      <c r="K10" s="3">
        <v>20</v>
      </c>
      <c r="L10" s="3">
        <v>20</v>
      </c>
      <c r="M10" s="3">
        <v>20</v>
      </c>
      <c r="N10" s="313" t="s">
        <v>183</v>
      </c>
      <c r="O10" s="311" t="s">
        <v>438</v>
      </c>
    </row>
    <row r="11" spans="1:20" x14ac:dyDescent="0.2">
      <c r="A11" s="322"/>
      <c r="B11" s="312"/>
      <c r="C11" s="312"/>
      <c r="D11" s="312"/>
      <c r="E11" s="312"/>
      <c r="F11" s="3" t="s">
        <v>111</v>
      </c>
      <c r="G11" s="3"/>
      <c r="H11" s="3">
        <v>16</v>
      </c>
      <c r="I11" s="3">
        <v>14</v>
      </c>
      <c r="J11" s="3">
        <v>18</v>
      </c>
      <c r="K11" s="3">
        <v>18</v>
      </c>
      <c r="L11" s="3">
        <v>18</v>
      </c>
      <c r="M11" s="3" t="s">
        <v>329</v>
      </c>
      <c r="N11" s="313"/>
      <c r="O11" s="312"/>
    </row>
    <row r="12" spans="1:20" ht="25.5" x14ac:dyDescent="0.2">
      <c r="A12" s="320">
        <v>3</v>
      </c>
      <c r="B12" s="320" t="s">
        <v>434</v>
      </c>
      <c r="C12" s="320" t="s">
        <v>4</v>
      </c>
      <c r="D12" s="320" t="s">
        <v>7</v>
      </c>
      <c r="E12" s="311" t="s">
        <v>426</v>
      </c>
      <c r="F12" s="32" t="s">
        <v>110</v>
      </c>
      <c r="G12" s="32" t="s">
        <v>273</v>
      </c>
      <c r="H12" s="32">
        <v>19</v>
      </c>
      <c r="I12" s="32">
        <v>20</v>
      </c>
      <c r="J12" s="32">
        <v>20</v>
      </c>
      <c r="K12" s="32">
        <v>20</v>
      </c>
      <c r="L12" s="32">
        <v>20</v>
      </c>
      <c r="M12" s="32">
        <v>20</v>
      </c>
      <c r="N12" s="314" t="s">
        <v>183</v>
      </c>
      <c r="O12" s="311" t="s">
        <v>438</v>
      </c>
    </row>
    <row r="13" spans="1:20" x14ac:dyDescent="0.2">
      <c r="A13" s="323"/>
      <c r="B13" s="321"/>
      <c r="C13" s="321"/>
      <c r="D13" s="321"/>
      <c r="E13" s="312"/>
      <c r="F13" s="32" t="s">
        <v>111</v>
      </c>
      <c r="G13" s="32"/>
      <c r="H13" s="32">
        <v>19</v>
      </c>
      <c r="I13" s="32">
        <v>20</v>
      </c>
      <c r="J13" s="32">
        <v>21</v>
      </c>
      <c r="K13" s="32">
        <v>21</v>
      </c>
      <c r="L13" s="32">
        <v>18</v>
      </c>
      <c r="M13" s="32" t="s">
        <v>329</v>
      </c>
      <c r="N13" s="314"/>
      <c r="O13" s="312"/>
    </row>
    <row r="14" spans="1:20" x14ac:dyDescent="0.2">
      <c r="A14" s="311">
        <v>4</v>
      </c>
      <c r="B14" s="311" t="s">
        <v>432</v>
      </c>
      <c r="C14" s="311" t="s">
        <v>4</v>
      </c>
      <c r="D14" s="311" t="s">
        <v>217</v>
      </c>
      <c r="E14" s="320" t="s">
        <v>307</v>
      </c>
      <c r="F14" s="3" t="s">
        <v>110</v>
      </c>
      <c r="G14" s="3" t="s">
        <v>272</v>
      </c>
      <c r="H14" s="39">
        <v>1</v>
      </c>
      <c r="I14" s="39">
        <v>1</v>
      </c>
      <c r="J14" s="39">
        <v>1</v>
      </c>
      <c r="K14" s="39">
        <v>1</v>
      </c>
      <c r="L14" s="39">
        <v>1</v>
      </c>
      <c r="M14" s="39">
        <v>1</v>
      </c>
      <c r="N14" s="313" t="s">
        <v>183</v>
      </c>
      <c r="O14" s="311"/>
    </row>
    <row r="15" spans="1:20" ht="66.75" customHeight="1" x14ac:dyDescent="0.2">
      <c r="A15" s="322"/>
      <c r="B15" s="312"/>
      <c r="C15" s="312"/>
      <c r="D15" s="312"/>
      <c r="E15" s="321"/>
      <c r="F15" s="3" t="s">
        <v>111</v>
      </c>
      <c r="G15" s="3"/>
      <c r="H15" s="39">
        <v>1</v>
      </c>
      <c r="I15" s="39">
        <v>1</v>
      </c>
      <c r="J15" s="39">
        <v>1</v>
      </c>
      <c r="K15" s="39">
        <v>1</v>
      </c>
      <c r="L15" s="39">
        <v>1</v>
      </c>
      <c r="M15" s="39">
        <v>1</v>
      </c>
      <c r="N15" s="313"/>
      <c r="O15" s="312"/>
    </row>
    <row r="16" spans="1:20" ht="25.5" x14ac:dyDescent="0.2">
      <c r="A16" s="320">
        <v>5</v>
      </c>
      <c r="B16" s="320" t="s">
        <v>427</v>
      </c>
      <c r="C16" s="320" t="s">
        <v>4</v>
      </c>
      <c r="D16" s="320" t="s">
        <v>219</v>
      </c>
      <c r="E16" s="320" t="s">
        <v>307</v>
      </c>
      <c r="F16" s="32" t="s">
        <v>110</v>
      </c>
      <c r="G16" s="32" t="s">
        <v>273</v>
      </c>
      <c r="H16" s="38">
        <v>0.85</v>
      </c>
      <c r="I16" s="38">
        <v>0.85</v>
      </c>
      <c r="J16" s="38">
        <v>0.85</v>
      </c>
      <c r="K16" s="38">
        <v>0.85</v>
      </c>
      <c r="L16" s="38">
        <v>0.85</v>
      </c>
      <c r="M16" s="38">
        <v>0.85</v>
      </c>
      <c r="N16" s="314" t="s">
        <v>183</v>
      </c>
      <c r="O16" s="320" t="s">
        <v>420</v>
      </c>
    </row>
    <row r="17" spans="1:15" x14ac:dyDescent="0.2">
      <c r="A17" s="323"/>
      <c r="B17" s="321"/>
      <c r="C17" s="321"/>
      <c r="D17" s="321"/>
      <c r="E17" s="321"/>
      <c r="F17" s="32" t="s">
        <v>111</v>
      </c>
      <c r="G17" s="32"/>
      <c r="H17" s="38">
        <v>0.82</v>
      </c>
      <c r="I17" s="38">
        <v>0.84</v>
      </c>
      <c r="J17" s="38">
        <v>0.85</v>
      </c>
      <c r="K17" s="38">
        <v>0.85</v>
      </c>
      <c r="L17" s="38">
        <v>0.73</v>
      </c>
      <c r="M17" s="38">
        <v>0.86</v>
      </c>
      <c r="N17" s="314"/>
      <c r="O17" s="321"/>
    </row>
    <row r="18" spans="1:15" ht="25.5" x14ac:dyDescent="0.2">
      <c r="A18" s="311">
        <v>6</v>
      </c>
      <c r="B18" s="311" t="s">
        <v>436</v>
      </c>
      <c r="C18" s="311" t="s">
        <v>2</v>
      </c>
      <c r="D18" s="311" t="s">
        <v>7</v>
      </c>
      <c r="E18" s="320" t="s">
        <v>307</v>
      </c>
      <c r="F18" s="3" t="s">
        <v>110</v>
      </c>
      <c r="G18" s="3" t="s">
        <v>273</v>
      </c>
      <c r="H18" s="3" t="s">
        <v>215</v>
      </c>
      <c r="I18" s="3" t="s">
        <v>215</v>
      </c>
      <c r="J18" s="3" t="s">
        <v>215</v>
      </c>
      <c r="K18" s="3" t="s">
        <v>215</v>
      </c>
      <c r="L18" s="39">
        <v>0.75</v>
      </c>
      <c r="M18" s="39">
        <v>0.75</v>
      </c>
      <c r="N18" s="313" t="s">
        <v>183</v>
      </c>
      <c r="O18" s="311" t="s">
        <v>419</v>
      </c>
    </row>
    <row r="19" spans="1:15" x14ac:dyDescent="0.2">
      <c r="A19" s="322"/>
      <c r="B19" s="312"/>
      <c r="C19" s="312"/>
      <c r="D19" s="312"/>
      <c r="E19" s="321"/>
      <c r="F19" s="3" t="s">
        <v>111</v>
      </c>
      <c r="G19" s="3"/>
      <c r="H19" s="3" t="s">
        <v>215</v>
      </c>
      <c r="I19" s="3" t="s">
        <v>215</v>
      </c>
      <c r="J19" s="3" t="s">
        <v>215</v>
      </c>
      <c r="K19" s="3" t="s">
        <v>215</v>
      </c>
      <c r="L19" s="39">
        <v>0.62</v>
      </c>
      <c r="M19" s="3" t="s">
        <v>329</v>
      </c>
      <c r="N19" s="313"/>
      <c r="O19" s="312"/>
    </row>
    <row r="20" spans="1:15" ht="25.5" x14ac:dyDescent="0.2">
      <c r="A20" s="320">
        <v>7</v>
      </c>
      <c r="B20" s="320" t="s">
        <v>429</v>
      </c>
      <c r="C20" s="320" t="s">
        <v>10</v>
      </c>
      <c r="D20" s="320" t="s">
        <v>7</v>
      </c>
      <c r="E20" s="320" t="s">
        <v>307</v>
      </c>
      <c r="F20" s="34" t="s">
        <v>110</v>
      </c>
      <c r="G20" s="34" t="s">
        <v>273</v>
      </c>
      <c r="H20" s="38" t="s">
        <v>215</v>
      </c>
      <c r="I20" s="38" t="s">
        <v>215</v>
      </c>
      <c r="J20" s="38">
        <v>1</v>
      </c>
      <c r="K20" s="38">
        <v>1</v>
      </c>
      <c r="L20" s="38" t="s">
        <v>215</v>
      </c>
      <c r="M20" s="38">
        <v>1</v>
      </c>
      <c r="N20" s="314" t="s">
        <v>183</v>
      </c>
      <c r="O20" s="320" t="s">
        <v>437</v>
      </c>
    </row>
    <row r="21" spans="1:15" x14ac:dyDescent="0.2">
      <c r="A21" s="323"/>
      <c r="B21" s="321"/>
      <c r="C21" s="321"/>
      <c r="D21" s="321"/>
      <c r="E21" s="321"/>
      <c r="F21" s="34" t="s">
        <v>111</v>
      </c>
      <c r="G21" s="34"/>
      <c r="H21" s="38">
        <v>0.56000000000000005</v>
      </c>
      <c r="I21" s="38">
        <v>0.77</v>
      </c>
      <c r="J21" s="38">
        <v>0.85</v>
      </c>
      <c r="K21" s="38">
        <v>0.53</v>
      </c>
      <c r="L21" s="34" t="s">
        <v>215</v>
      </c>
      <c r="M21" s="34" t="s">
        <v>329</v>
      </c>
      <c r="N21" s="314"/>
      <c r="O21" s="321"/>
    </row>
    <row r="22" spans="1:15" ht="25.5" x14ac:dyDescent="0.2">
      <c r="A22" s="311">
        <v>8</v>
      </c>
      <c r="B22" s="311" t="s">
        <v>435</v>
      </c>
      <c r="C22" s="311" t="s">
        <v>10</v>
      </c>
      <c r="D22" s="311" t="s">
        <v>219</v>
      </c>
      <c r="E22" s="320" t="s">
        <v>307</v>
      </c>
      <c r="F22" s="3" t="s">
        <v>110</v>
      </c>
      <c r="G22" s="3" t="s">
        <v>273</v>
      </c>
      <c r="H22" s="3">
        <v>46</v>
      </c>
      <c r="I22" s="3">
        <v>46</v>
      </c>
      <c r="J22" s="3">
        <v>46</v>
      </c>
      <c r="K22" s="3">
        <v>46</v>
      </c>
      <c r="L22" s="3">
        <v>46</v>
      </c>
      <c r="M22" s="3">
        <v>46</v>
      </c>
      <c r="N22" s="313" t="s">
        <v>183</v>
      </c>
      <c r="O22" s="311" t="s">
        <v>418</v>
      </c>
    </row>
    <row r="23" spans="1:15" x14ac:dyDescent="0.2">
      <c r="A23" s="322"/>
      <c r="B23" s="312"/>
      <c r="C23" s="312"/>
      <c r="D23" s="312"/>
      <c r="E23" s="321"/>
      <c r="F23" s="3" t="s">
        <v>111</v>
      </c>
      <c r="G23" s="3"/>
      <c r="H23" s="39">
        <v>0.7</v>
      </c>
      <c r="I23" s="39">
        <v>0.89</v>
      </c>
      <c r="J23" s="39">
        <v>0.93</v>
      </c>
      <c r="K23" s="39">
        <v>0.93</v>
      </c>
      <c r="L23" s="39">
        <v>0.85</v>
      </c>
      <c r="M23" s="3" t="s">
        <v>329</v>
      </c>
      <c r="N23" s="313"/>
      <c r="O23" s="312"/>
    </row>
    <row r="24" spans="1:15" x14ac:dyDescent="0.2">
      <c r="A24" s="320">
        <v>9</v>
      </c>
      <c r="B24" s="320" t="s">
        <v>428</v>
      </c>
      <c r="C24" s="320" t="s">
        <v>10</v>
      </c>
      <c r="D24" s="320" t="s">
        <v>219</v>
      </c>
      <c r="E24" s="320" t="s">
        <v>307</v>
      </c>
      <c r="F24" s="34" t="s">
        <v>110</v>
      </c>
      <c r="G24" s="34" t="s">
        <v>272</v>
      </c>
      <c r="H24" s="34">
        <v>349</v>
      </c>
      <c r="I24" s="34">
        <v>450</v>
      </c>
      <c r="J24" s="34">
        <v>420</v>
      </c>
      <c r="K24" s="34">
        <v>383</v>
      </c>
      <c r="L24" s="34">
        <v>383</v>
      </c>
      <c r="M24" s="34">
        <v>383</v>
      </c>
      <c r="N24" s="314" t="s">
        <v>183</v>
      </c>
      <c r="O24" s="320"/>
    </row>
    <row r="25" spans="1:15" x14ac:dyDescent="0.2">
      <c r="A25" s="323"/>
      <c r="B25" s="321"/>
      <c r="C25" s="321"/>
      <c r="D25" s="321"/>
      <c r="E25" s="321"/>
      <c r="F25" s="34" t="s">
        <v>111</v>
      </c>
      <c r="G25" s="34"/>
      <c r="H25" s="34">
        <v>342</v>
      </c>
      <c r="I25" s="34">
        <v>385</v>
      </c>
      <c r="J25" s="34">
        <v>431</v>
      </c>
      <c r="K25" s="34">
        <v>399</v>
      </c>
      <c r="L25" s="34">
        <v>354</v>
      </c>
      <c r="M25" s="34">
        <v>116</v>
      </c>
      <c r="N25" s="314"/>
      <c r="O25" s="321"/>
    </row>
    <row r="26" spans="1:15" x14ac:dyDescent="0.2">
      <c r="A26" s="311">
        <v>10</v>
      </c>
      <c r="B26" s="311" t="s">
        <v>306</v>
      </c>
      <c r="C26" s="311" t="s">
        <v>4</v>
      </c>
      <c r="D26" s="311" t="s">
        <v>217</v>
      </c>
      <c r="E26" s="320" t="s">
        <v>307</v>
      </c>
      <c r="F26" s="3" t="s">
        <v>110</v>
      </c>
      <c r="G26" s="3" t="s">
        <v>272</v>
      </c>
      <c r="H26" s="3" t="s">
        <v>215</v>
      </c>
      <c r="I26" s="39">
        <v>1</v>
      </c>
      <c r="J26" s="39">
        <v>1</v>
      </c>
      <c r="K26" s="39">
        <v>1</v>
      </c>
      <c r="L26" s="39">
        <v>1</v>
      </c>
      <c r="M26" s="39">
        <v>1</v>
      </c>
      <c r="N26" s="313" t="s">
        <v>183</v>
      </c>
      <c r="O26" s="311"/>
    </row>
    <row r="27" spans="1:15" ht="26.25" customHeight="1" x14ac:dyDescent="0.2">
      <c r="A27" s="322"/>
      <c r="B27" s="312"/>
      <c r="C27" s="312"/>
      <c r="D27" s="312"/>
      <c r="E27" s="321"/>
      <c r="F27" s="3" t="s">
        <v>111</v>
      </c>
      <c r="G27" s="3"/>
      <c r="H27" s="3" t="s">
        <v>215</v>
      </c>
      <c r="I27" s="39">
        <v>1</v>
      </c>
      <c r="J27" s="39">
        <v>1</v>
      </c>
      <c r="K27" s="39">
        <v>1</v>
      </c>
      <c r="L27" s="39">
        <v>1</v>
      </c>
      <c r="M27" s="39">
        <v>1</v>
      </c>
      <c r="N27" s="313"/>
      <c r="O27" s="312"/>
    </row>
    <row r="28" spans="1:15" x14ac:dyDescent="0.2">
      <c r="A28" s="37"/>
      <c r="B28" s="35"/>
      <c r="C28" s="35"/>
      <c r="D28" s="35"/>
      <c r="E28" s="35"/>
      <c r="F28" s="35"/>
      <c r="G28" s="35"/>
      <c r="H28" s="35"/>
      <c r="I28" s="35"/>
      <c r="J28" s="35"/>
      <c r="K28" s="35"/>
      <c r="L28" s="35"/>
      <c r="M28" s="35"/>
      <c r="N28" s="9"/>
      <c r="O28" s="35"/>
    </row>
    <row r="29" spans="1:15" x14ac:dyDescent="0.2">
      <c r="A29" s="37"/>
      <c r="B29" s="35"/>
      <c r="C29" s="35"/>
      <c r="D29" s="35"/>
      <c r="E29" s="35"/>
      <c r="F29" s="35"/>
      <c r="G29" s="35"/>
      <c r="H29" s="35"/>
      <c r="I29" s="35"/>
      <c r="J29" s="35"/>
      <c r="K29" s="35"/>
      <c r="L29" s="35"/>
      <c r="M29" s="35"/>
      <c r="N29" s="9"/>
      <c r="O29" s="35"/>
    </row>
    <row r="30" spans="1:15" x14ac:dyDescent="0.2">
      <c r="A30" s="37"/>
      <c r="B30" s="35"/>
      <c r="C30" s="35"/>
      <c r="D30" s="35"/>
      <c r="E30" s="35"/>
      <c r="F30" s="35"/>
      <c r="G30" s="35"/>
      <c r="H30" s="35"/>
      <c r="I30" s="35"/>
      <c r="J30" s="35"/>
      <c r="K30" s="35"/>
      <c r="L30" s="35"/>
      <c r="M30" s="35"/>
      <c r="N30" s="9"/>
      <c r="O30" s="35"/>
    </row>
    <row r="31" spans="1:15" x14ac:dyDescent="0.2">
      <c r="A31" s="37"/>
      <c r="B31" s="35"/>
      <c r="C31" s="35"/>
      <c r="D31" s="35"/>
      <c r="E31" s="35"/>
      <c r="F31" s="35"/>
      <c r="G31" s="35"/>
      <c r="H31" s="35"/>
      <c r="I31" s="35"/>
      <c r="J31" s="35"/>
      <c r="K31" s="35"/>
      <c r="L31" s="35"/>
      <c r="M31" s="35"/>
      <c r="N31" s="9"/>
      <c r="O31" s="35"/>
    </row>
    <row r="32" spans="1:15" x14ac:dyDescent="0.2">
      <c r="A32" s="37"/>
      <c r="B32" s="35"/>
      <c r="C32" s="35"/>
      <c r="D32" s="35"/>
      <c r="E32" s="35"/>
      <c r="F32" s="35"/>
      <c r="G32" s="35"/>
      <c r="H32" s="35"/>
      <c r="I32" s="35"/>
      <c r="J32" s="35"/>
      <c r="K32" s="35"/>
      <c r="L32" s="35"/>
      <c r="M32" s="35"/>
      <c r="N32" s="9"/>
      <c r="O32" s="35"/>
    </row>
    <row r="33" spans="1:15" x14ac:dyDescent="0.2">
      <c r="A33" s="37"/>
      <c r="B33" s="35"/>
      <c r="C33" s="35"/>
      <c r="D33" s="35"/>
      <c r="E33" s="35"/>
      <c r="F33" s="35"/>
      <c r="G33" s="35"/>
      <c r="H33" s="35"/>
      <c r="I33" s="35"/>
      <c r="J33" s="35"/>
      <c r="K33" s="35"/>
      <c r="L33" s="35"/>
      <c r="M33" s="35"/>
      <c r="N33" s="9"/>
      <c r="O33" s="35"/>
    </row>
    <row r="34" spans="1:15" x14ac:dyDescent="0.2">
      <c r="A34" s="37"/>
      <c r="B34" s="35"/>
      <c r="C34" s="35"/>
      <c r="D34" s="35"/>
      <c r="E34" s="35"/>
      <c r="F34" s="35"/>
      <c r="G34" s="35"/>
      <c r="H34" s="35"/>
      <c r="I34" s="35"/>
      <c r="J34" s="35"/>
      <c r="K34" s="35"/>
      <c r="L34" s="35"/>
      <c r="M34" s="35"/>
      <c r="N34" s="9"/>
      <c r="O34" s="35"/>
    </row>
    <row r="35" spans="1:15" x14ac:dyDescent="0.2">
      <c r="A35" s="37"/>
      <c r="B35" s="35"/>
      <c r="C35" s="35"/>
      <c r="D35" s="35"/>
      <c r="E35" s="35"/>
      <c r="F35" s="35"/>
      <c r="G35" s="35"/>
      <c r="H35" s="35"/>
      <c r="I35" s="35"/>
      <c r="J35" s="35"/>
      <c r="K35" s="35"/>
      <c r="L35" s="35"/>
      <c r="M35" s="35"/>
      <c r="N35" s="9"/>
      <c r="O35" s="35"/>
    </row>
    <row r="36" spans="1:15" x14ac:dyDescent="0.2">
      <c r="A36" s="37"/>
      <c r="B36" s="35"/>
      <c r="C36" s="35"/>
      <c r="D36" s="35"/>
      <c r="E36" s="35"/>
      <c r="F36" s="35"/>
      <c r="G36" s="35"/>
      <c r="H36" s="35"/>
      <c r="I36" s="35"/>
      <c r="J36" s="35"/>
      <c r="K36" s="35"/>
      <c r="L36" s="35"/>
      <c r="M36" s="35"/>
      <c r="N36" s="9"/>
      <c r="O36" s="35"/>
    </row>
    <row r="37" spans="1:15" x14ac:dyDescent="0.2">
      <c r="A37" s="37"/>
      <c r="B37" s="35"/>
      <c r="C37" s="35"/>
      <c r="D37" s="35"/>
      <c r="E37" s="35"/>
      <c r="F37" s="35"/>
      <c r="G37" s="35"/>
      <c r="H37" s="35"/>
      <c r="I37" s="35"/>
      <c r="J37" s="35"/>
      <c r="K37" s="35"/>
      <c r="L37" s="35"/>
      <c r="M37" s="35"/>
      <c r="N37" s="9"/>
      <c r="O37" s="35"/>
    </row>
    <row r="38" spans="1:15" x14ac:dyDescent="0.2">
      <c r="A38" s="37"/>
      <c r="B38" s="35"/>
      <c r="C38" s="35"/>
      <c r="D38" s="35"/>
      <c r="E38" s="35"/>
      <c r="F38" s="35"/>
      <c r="G38" s="35"/>
      <c r="H38" s="35"/>
      <c r="I38" s="35"/>
      <c r="J38" s="35"/>
      <c r="K38" s="35"/>
      <c r="L38" s="35"/>
      <c r="M38" s="35"/>
      <c r="N38" s="9"/>
      <c r="O38" s="35"/>
    </row>
    <row r="39" spans="1:15" x14ac:dyDescent="0.2">
      <c r="A39" s="37"/>
      <c r="B39" s="35"/>
      <c r="C39" s="35"/>
      <c r="D39" s="35"/>
      <c r="E39" s="35"/>
      <c r="F39" s="35"/>
      <c r="G39" s="35"/>
      <c r="H39" s="35"/>
      <c r="I39" s="35"/>
      <c r="J39" s="35"/>
      <c r="K39" s="35"/>
      <c r="L39" s="35"/>
      <c r="M39" s="35"/>
      <c r="N39" s="9"/>
      <c r="O39" s="35"/>
    </row>
  </sheetData>
  <mergeCells count="74">
    <mergeCell ref="N24:N25"/>
    <mergeCell ref="O24:O25"/>
    <mergeCell ref="A26:A27"/>
    <mergeCell ref="B26:B27"/>
    <mergeCell ref="C26:C27"/>
    <mergeCell ref="D26:D27"/>
    <mergeCell ref="E26:E27"/>
    <mergeCell ref="N26:N27"/>
    <mergeCell ref="O26:O27"/>
    <mergeCell ref="A24:A25"/>
    <mergeCell ref="B24:B25"/>
    <mergeCell ref="C24:C25"/>
    <mergeCell ref="D24:D25"/>
    <mergeCell ref="E24:E25"/>
    <mergeCell ref="N20:N21"/>
    <mergeCell ref="O20:O21"/>
    <mergeCell ref="A22:A23"/>
    <mergeCell ref="B22:B23"/>
    <mergeCell ref="C22:C23"/>
    <mergeCell ref="D22:D23"/>
    <mergeCell ref="E22:E23"/>
    <mergeCell ref="N22:N23"/>
    <mergeCell ref="O22:O23"/>
    <mergeCell ref="A20:A21"/>
    <mergeCell ref="B20:B21"/>
    <mergeCell ref="C20:C21"/>
    <mergeCell ref="D20:D21"/>
    <mergeCell ref="E20:E21"/>
    <mergeCell ref="O18:O19"/>
    <mergeCell ref="A18:A19"/>
    <mergeCell ref="A8:A9"/>
    <mergeCell ref="H6:M6"/>
    <mergeCell ref="A10:A11"/>
    <mergeCell ref="A12:A13"/>
    <mergeCell ref="A14:A15"/>
    <mergeCell ref="A16:A17"/>
    <mergeCell ref="O8:O9"/>
    <mergeCell ref="O10:O11"/>
    <mergeCell ref="O12:O13"/>
    <mergeCell ref="O14:O15"/>
    <mergeCell ref="O16:O17"/>
    <mergeCell ref="B16:B17"/>
    <mergeCell ref="C16:C17"/>
    <mergeCell ref="D16:D17"/>
    <mergeCell ref="E16:E17"/>
    <mergeCell ref="N16:N17"/>
    <mergeCell ref="B18:B19"/>
    <mergeCell ref="C18:C19"/>
    <mergeCell ref="D18:D19"/>
    <mergeCell ref="E18:E19"/>
    <mergeCell ref="N18:N19"/>
    <mergeCell ref="B12:B13"/>
    <mergeCell ref="C12:C13"/>
    <mergeCell ref="D12:D13"/>
    <mergeCell ref="E12:E13"/>
    <mergeCell ref="N12:N13"/>
    <mergeCell ref="B14:B15"/>
    <mergeCell ref="C14:C15"/>
    <mergeCell ref="D14:D15"/>
    <mergeCell ref="E14:E15"/>
    <mergeCell ref="N14:N15"/>
    <mergeCell ref="N8:N9"/>
    <mergeCell ref="B4:M4"/>
    <mergeCell ref="C1:D1"/>
    <mergeCell ref="C2:D2"/>
    <mergeCell ref="B8:B9"/>
    <mergeCell ref="C8:C9"/>
    <mergeCell ref="D8:D9"/>
    <mergeCell ref="E8:E9"/>
    <mergeCell ref="B10:B11"/>
    <mergeCell ref="C10:C11"/>
    <mergeCell ref="D10:D11"/>
    <mergeCell ref="E10:E11"/>
    <mergeCell ref="N10:N11"/>
  </mergeCells>
  <dataValidations count="1">
    <dataValidation type="date" allowBlank="1" showInputMessage="1" showErrorMessage="1" sqref="C2:D3">
      <formula1>42485</formula1>
      <formula2>42607</formula2>
    </dataValidation>
  </dataValidations>
  <pageMargins left="0.7" right="0.7" top="0.75" bottom="0.75" header="0.3" footer="0.3"/>
  <pageSetup paperSize="5" scale="62"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Options'!$C$8:$C$11</xm:f>
          </x14:formula1>
          <xm:sqref>C8:C39</xm:sqref>
        </x14:dataValidation>
        <x14:dataValidation type="list" allowBlank="1" showInputMessage="1" showErrorMessage="1">
          <x14:formula1>
            <xm:f>'Drop Down Options'!$C$14:$C$18</xm:f>
          </x14:formula1>
          <xm:sqref>D8:D39</xm:sqref>
        </x14:dataValidation>
        <x14:dataValidation type="list" allowBlank="1" showInputMessage="1" showErrorMessage="1">
          <x14:formula1>
            <xm:f>'Drop Down Options'!$C$3:$C$5</xm:f>
          </x14:formula1>
          <xm:sqref>N8:N39</xm:sqref>
        </x14:dataValidation>
        <x14:dataValidation type="list" allowBlank="1" showInputMessage="1" showErrorMessage="1">
          <x14:formula1>
            <xm:f>'Drop Down Options'!$E$38:$E$40</xm:f>
          </x14:formula1>
          <xm:sqref>G8 G10 G12 G14 G16 G18 G20 G22 G24 G26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workbookViewId="0">
      <selection activeCell="B13" sqref="B13"/>
    </sheetView>
  </sheetViews>
  <sheetFormatPr defaultColWidth="9.140625" defaultRowHeight="12.75" x14ac:dyDescent="0.2"/>
  <cols>
    <col min="1" max="1" width="40.140625" style="198" customWidth="1"/>
    <col min="2" max="2" width="35.140625" style="198" customWidth="1"/>
    <col min="3" max="3" width="21" style="198" customWidth="1"/>
    <col min="4" max="4" width="20" style="247" customWidth="1"/>
    <col min="5" max="5" width="14.85546875" style="210" customWidth="1"/>
    <col min="6" max="6" width="26.28515625" style="198" customWidth="1"/>
    <col min="7" max="7" width="25.42578125" style="198" customWidth="1"/>
    <col min="8" max="8" width="16.85546875" style="198" customWidth="1"/>
    <col min="9" max="9" width="12.7109375" style="236" customWidth="1"/>
    <col min="10" max="10" width="19.42578125" style="198" customWidth="1"/>
    <col min="11" max="11" width="31.42578125" style="198" customWidth="1"/>
    <col min="12" max="12" width="21" style="198" customWidth="1"/>
    <col min="13" max="13" width="25.5703125" style="198" customWidth="1"/>
    <col min="14" max="14" width="16.140625" style="198" customWidth="1"/>
    <col min="15" max="15" width="30.140625" style="198" customWidth="1"/>
    <col min="16" max="16" width="31.5703125" style="198" customWidth="1"/>
    <col min="17" max="16384" width="9.140625" style="198"/>
  </cols>
  <sheetData>
    <row r="1" spans="1:16" x14ac:dyDescent="0.2">
      <c r="A1" s="163" t="s">
        <v>0</v>
      </c>
      <c r="B1" s="280" t="s">
        <v>298</v>
      </c>
      <c r="G1" s="180"/>
    </row>
    <row r="2" spans="1:16" x14ac:dyDescent="0.2">
      <c r="A2" s="163" t="s">
        <v>1</v>
      </c>
      <c r="B2" s="281">
        <v>43423</v>
      </c>
      <c r="G2" s="172"/>
    </row>
    <row r="3" spans="1:16" x14ac:dyDescent="0.2">
      <c r="A3" s="180"/>
      <c r="H3" s="274"/>
      <c r="I3" s="237"/>
      <c r="J3" s="274"/>
    </row>
    <row r="4" spans="1:16" ht="13.5" thickBot="1" x14ac:dyDescent="0.25">
      <c r="A4" s="172"/>
      <c r="B4" s="172"/>
      <c r="C4" s="282"/>
      <c r="D4" s="248"/>
      <c r="E4" s="212"/>
      <c r="F4" s="165"/>
      <c r="G4" s="282"/>
      <c r="H4" s="282"/>
      <c r="I4" s="238"/>
      <c r="J4" s="282"/>
      <c r="K4" s="176"/>
      <c r="L4" s="176"/>
      <c r="M4" s="176"/>
      <c r="N4" s="176"/>
    </row>
    <row r="5" spans="1:16" x14ac:dyDescent="0.2">
      <c r="A5" s="172"/>
      <c r="B5" s="172"/>
      <c r="C5" s="326" t="s">
        <v>31</v>
      </c>
      <c r="D5" s="327"/>
      <c r="E5" s="230"/>
      <c r="F5" s="176"/>
      <c r="G5" s="328" t="s">
        <v>257</v>
      </c>
      <c r="H5" s="329"/>
      <c r="I5" s="239"/>
      <c r="J5" s="176"/>
      <c r="L5" s="282"/>
      <c r="M5" s="172"/>
      <c r="O5" s="165"/>
    </row>
    <row r="6" spans="1:16" ht="53.25" customHeight="1" x14ac:dyDescent="0.2">
      <c r="A6" s="333" t="s">
        <v>447</v>
      </c>
      <c r="B6" s="334"/>
      <c r="C6" s="169" t="s">
        <v>152</v>
      </c>
      <c r="D6" s="249" t="s">
        <v>21</v>
      </c>
      <c r="E6" s="211"/>
      <c r="F6" s="282"/>
      <c r="G6" s="169" t="s">
        <v>152</v>
      </c>
      <c r="H6" s="170" t="s">
        <v>21</v>
      </c>
      <c r="I6" s="238"/>
      <c r="J6" s="282"/>
      <c r="L6" s="282"/>
      <c r="M6" s="172"/>
      <c r="O6" s="165"/>
    </row>
    <row r="7" spans="1:16" ht="64.5" thickBot="1" x14ac:dyDescent="0.25">
      <c r="A7" s="333" t="s">
        <v>448</v>
      </c>
      <c r="B7" s="334"/>
      <c r="C7" s="203" t="s">
        <v>396</v>
      </c>
      <c r="D7" s="250">
        <v>9663167</v>
      </c>
      <c r="E7" s="211"/>
      <c r="F7" s="282"/>
      <c r="G7" s="203" t="s">
        <v>397</v>
      </c>
      <c r="H7" s="205">
        <v>8927094.7899999991</v>
      </c>
      <c r="I7" s="238"/>
      <c r="J7" s="282"/>
    </row>
    <row r="8" spans="1:16" x14ac:dyDescent="0.2">
      <c r="A8" s="282"/>
      <c r="C8" s="172"/>
      <c r="D8" s="251"/>
      <c r="E8" s="211"/>
      <c r="F8" s="282"/>
      <c r="G8" s="172"/>
      <c r="H8" s="172"/>
      <c r="I8" s="238"/>
      <c r="J8" s="282"/>
    </row>
    <row r="9" spans="1:16" ht="25.5" x14ac:dyDescent="0.2">
      <c r="A9" s="282"/>
      <c r="C9" s="172"/>
      <c r="D9" s="252" t="s">
        <v>150</v>
      </c>
      <c r="E9" s="234" t="s">
        <v>258</v>
      </c>
      <c r="F9" s="172"/>
      <c r="H9" s="194" t="s">
        <v>151</v>
      </c>
      <c r="I9" s="240" t="s">
        <v>258</v>
      </c>
      <c r="J9" s="282"/>
    </row>
    <row r="10" spans="1:16" x14ac:dyDescent="0.2">
      <c r="A10" s="282"/>
      <c r="C10" s="172"/>
      <c r="D10" s="253">
        <v>1639289.9199999995</v>
      </c>
      <c r="E10" s="215">
        <f>D10/$D$7</f>
        <v>0.16964313252580646</v>
      </c>
      <c r="F10" s="172"/>
      <c r="H10" s="207">
        <v>-0.21000000089406967</v>
      </c>
      <c r="I10" s="241">
        <v>0</v>
      </c>
      <c r="J10" s="282"/>
    </row>
    <row r="11" spans="1:16" ht="13.5" thickBot="1" x14ac:dyDescent="0.25">
      <c r="A11" s="282"/>
      <c r="C11" s="172"/>
      <c r="D11" s="251"/>
      <c r="E11" s="213"/>
      <c r="F11" s="282"/>
      <c r="G11" s="172"/>
      <c r="H11" s="172"/>
      <c r="I11" s="237"/>
      <c r="J11" s="282"/>
    </row>
    <row r="12" spans="1:16" ht="13.5" thickBot="1" x14ac:dyDescent="0.25">
      <c r="A12" s="282"/>
      <c r="C12" s="330" t="s">
        <v>31</v>
      </c>
      <c r="D12" s="331"/>
      <c r="E12" s="331"/>
      <c r="F12" s="332"/>
      <c r="G12" s="330" t="s">
        <v>257</v>
      </c>
      <c r="H12" s="331"/>
      <c r="I12" s="331"/>
      <c r="J12" s="332"/>
    </row>
    <row r="13" spans="1:16" s="268" customFormat="1" ht="109.5" customHeight="1" x14ac:dyDescent="0.2">
      <c r="A13" s="10" t="s">
        <v>449</v>
      </c>
      <c r="B13" s="286" t="s">
        <v>268</v>
      </c>
      <c r="C13" s="287" t="s">
        <v>22</v>
      </c>
      <c r="D13" s="288" t="s">
        <v>160</v>
      </c>
      <c r="E13" s="289" t="s">
        <v>149</v>
      </c>
      <c r="F13" s="290" t="s">
        <v>158</v>
      </c>
      <c r="G13" s="287" t="s">
        <v>153</v>
      </c>
      <c r="H13" s="291" t="s">
        <v>161</v>
      </c>
      <c r="I13" s="292" t="s">
        <v>162</v>
      </c>
      <c r="J13" s="290" t="s">
        <v>159</v>
      </c>
      <c r="K13" s="293" t="s">
        <v>291</v>
      </c>
      <c r="L13" s="294" t="s">
        <v>18</v>
      </c>
      <c r="M13" s="295" t="s">
        <v>270</v>
      </c>
      <c r="N13" s="294" t="s">
        <v>290</v>
      </c>
      <c r="O13" s="10" t="s">
        <v>275</v>
      </c>
      <c r="P13" s="198"/>
    </row>
    <row r="14" spans="1:16" ht="51" x14ac:dyDescent="0.2">
      <c r="A14" s="177" t="s">
        <v>375</v>
      </c>
      <c r="B14" s="177"/>
      <c r="C14" s="178"/>
      <c r="D14" s="254"/>
      <c r="E14" s="214"/>
      <c r="F14" s="185"/>
      <c r="G14" s="178"/>
      <c r="H14" s="179"/>
      <c r="I14" s="242"/>
      <c r="J14" s="185"/>
      <c r="K14" s="171"/>
      <c r="L14" s="173"/>
      <c r="M14" s="173"/>
      <c r="N14" s="179"/>
      <c r="O14" s="173"/>
    </row>
    <row r="15" spans="1:16" ht="25.5" x14ac:dyDescent="0.2">
      <c r="A15" s="218" t="s">
        <v>374</v>
      </c>
      <c r="B15" s="278" t="s">
        <v>404</v>
      </c>
      <c r="C15" s="175"/>
      <c r="D15" s="255"/>
      <c r="E15" s="215"/>
      <c r="F15" s="231"/>
      <c r="G15" s="258"/>
      <c r="H15" s="204"/>
      <c r="I15" s="262"/>
      <c r="J15" s="231"/>
      <c r="K15" s="232"/>
      <c r="L15" s="277"/>
      <c r="M15" s="277"/>
      <c r="N15" s="278"/>
      <c r="O15" s="277"/>
    </row>
    <row r="16" spans="1:16" ht="102" x14ac:dyDescent="0.2">
      <c r="A16" s="133" t="s">
        <v>441</v>
      </c>
      <c r="B16" s="278" t="s">
        <v>404</v>
      </c>
      <c r="C16" s="244">
        <f>E16*86.88+2.38</f>
        <v>9.269115189668149</v>
      </c>
      <c r="D16" s="255">
        <v>766237</v>
      </c>
      <c r="E16" s="215">
        <f t="shared" ref="E16:E29" si="0">D16/$D$7</f>
        <v>7.9294603932644439E-2</v>
      </c>
      <c r="F16" s="181" t="s">
        <v>403</v>
      </c>
      <c r="G16" s="259">
        <f>87.04*I16+0.1</f>
        <v>5.9105871283125477</v>
      </c>
      <c r="H16" s="265">
        <v>595952</v>
      </c>
      <c r="I16" s="263">
        <f t="shared" ref="I16:I38" si="1">H16/$H$7</f>
        <v>6.6757664617561441E-2</v>
      </c>
      <c r="J16" s="181" t="s">
        <v>403</v>
      </c>
      <c r="K16" s="279" t="s">
        <v>299</v>
      </c>
      <c r="L16" s="277" t="s">
        <v>384</v>
      </c>
      <c r="M16" s="277" t="s">
        <v>402</v>
      </c>
      <c r="N16" s="278" t="s">
        <v>11</v>
      </c>
      <c r="O16" s="277" t="s">
        <v>408</v>
      </c>
      <c r="P16" s="198" t="s">
        <v>401</v>
      </c>
    </row>
    <row r="17" spans="1:16" ht="102" x14ac:dyDescent="0.2">
      <c r="A17" s="133" t="s">
        <v>442</v>
      </c>
      <c r="B17" s="278" t="s">
        <v>404</v>
      </c>
      <c r="C17" s="244">
        <f t="shared" ref="C17:C22" si="2">E17*86.88+2.38</f>
        <v>9.2691331713505498</v>
      </c>
      <c r="D17" s="255">
        <v>766239</v>
      </c>
      <c r="E17" s="215">
        <f t="shared" si="0"/>
        <v>7.9294810904126975E-2</v>
      </c>
      <c r="F17" s="181" t="s">
        <v>403</v>
      </c>
      <c r="G17" s="259">
        <f t="shared" ref="G17:G22" si="3">87.04*I17+0.1</f>
        <v>5.9105871283125477</v>
      </c>
      <c r="H17" s="266">
        <v>595952</v>
      </c>
      <c r="I17" s="263">
        <f t="shared" si="1"/>
        <v>6.6757664617561441E-2</v>
      </c>
      <c r="J17" s="181" t="s">
        <v>403</v>
      </c>
      <c r="K17" s="232" t="s">
        <v>300</v>
      </c>
      <c r="L17" s="277" t="s">
        <v>384</v>
      </c>
      <c r="M17" s="277" t="s">
        <v>402</v>
      </c>
      <c r="N17" s="278" t="s">
        <v>11</v>
      </c>
      <c r="O17" s="277" t="s">
        <v>408</v>
      </c>
      <c r="P17" s="198" t="s">
        <v>401</v>
      </c>
    </row>
    <row r="18" spans="1:16" ht="102" x14ac:dyDescent="0.2">
      <c r="A18" s="133" t="s">
        <v>443</v>
      </c>
      <c r="B18" s="278" t="s">
        <v>404</v>
      </c>
      <c r="C18" s="244">
        <f t="shared" si="2"/>
        <v>9.269115189668149</v>
      </c>
      <c r="D18" s="255">
        <v>766237</v>
      </c>
      <c r="E18" s="215">
        <f t="shared" si="0"/>
        <v>7.9294603932644439E-2</v>
      </c>
      <c r="F18" s="235" t="s">
        <v>403</v>
      </c>
      <c r="G18" s="259">
        <f t="shared" si="3"/>
        <v>5.9105871283125477</v>
      </c>
      <c r="H18" s="246">
        <v>595952</v>
      </c>
      <c r="I18" s="263">
        <f t="shared" si="1"/>
        <v>6.6757664617561441E-2</v>
      </c>
      <c r="J18" s="235" t="s">
        <v>403</v>
      </c>
      <c r="K18" s="279" t="s">
        <v>301</v>
      </c>
      <c r="L18" s="277" t="s">
        <v>384</v>
      </c>
      <c r="M18" s="277" t="s">
        <v>402</v>
      </c>
      <c r="N18" s="278" t="s">
        <v>11</v>
      </c>
      <c r="O18" s="277" t="s">
        <v>408</v>
      </c>
      <c r="P18" s="198" t="s">
        <v>401</v>
      </c>
    </row>
    <row r="19" spans="1:16" ht="102" x14ac:dyDescent="0.2">
      <c r="A19" s="133" t="s">
        <v>444</v>
      </c>
      <c r="B19" s="278" t="s">
        <v>404</v>
      </c>
      <c r="C19" s="244">
        <f t="shared" si="2"/>
        <v>9.2691331713505498</v>
      </c>
      <c r="D19" s="255">
        <v>766239</v>
      </c>
      <c r="E19" s="215">
        <f t="shared" si="0"/>
        <v>7.9294810904126975E-2</v>
      </c>
      <c r="F19" s="235" t="s">
        <v>403</v>
      </c>
      <c r="G19" s="259">
        <f t="shared" si="3"/>
        <v>5.9105968784050518</v>
      </c>
      <c r="H19" s="246">
        <v>595953</v>
      </c>
      <c r="I19" s="263">
        <f t="shared" si="1"/>
        <v>6.6757776636087451E-2</v>
      </c>
      <c r="J19" s="235" t="s">
        <v>403</v>
      </c>
      <c r="K19" s="279" t="s">
        <v>302</v>
      </c>
      <c r="L19" s="277" t="s">
        <v>384</v>
      </c>
      <c r="M19" s="277" t="s">
        <v>402</v>
      </c>
      <c r="N19" s="278" t="s">
        <v>11</v>
      </c>
      <c r="O19" s="277" t="s">
        <v>408</v>
      </c>
      <c r="P19" s="198" t="s">
        <v>401</v>
      </c>
    </row>
    <row r="20" spans="1:16" ht="102" x14ac:dyDescent="0.2">
      <c r="A20" s="133" t="s">
        <v>445</v>
      </c>
      <c r="B20" s="278" t="s">
        <v>404</v>
      </c>
      <c r="C20" s="244">
        <f t="shared" si="2"/>
        <v>9.2691331713505498</v>
      </c>
      <c r="D20" s="255">
        <v>766239</v>
      </c>
      <c r="E20" s="215">
        <f t="shared" si="0"/>
        <v>7.9294810904126975E-2</v>
      </c>
      <c r="F20" s="181" t="s">
        <v>403</v>
      </c>
      <c r="G20" s="259">
        <f t="shared" si="3"/>
        <v>5.9105968784050518</v>
      </c>
      <c r="H20" s="265">
        <v>595953</v>
      </c>
      <c r="I20" s="263">
        <f t="shared" si="1"/>
        <v>6.6757776636087451E-2</v>
      </c>
      <c r="J20" s="181" t="s">
        <v>403</v>
      </c>
      <c r="K20" s="279" t="s">
        <v>303</v>
      </c>
      <c r="L20" s="277" t="s">
        <v>384</v>
      </c>
      <c r="M20" s="277" t="s">
        <v>402</v>
      </c>
      <c r="N20" s="278" t="s">
        <v>11</v>
      </c>
      <c r="O20" s="277" t="s">
        <v>408</v>
      </c>
      <c r="P20" s="198" t="s">
        <v>401</v>
      </c>
    </row>
    <row r="21" spans="1:16" ht="25.5" x14ac:dyDescent="0.2">
      <c r="A21" s="182" t="s">
        <v>373</v>
      </c>
      <c r="B21" s="278" t="s">
        <v>404</v>
      </c>
      <c r="C21" s="244"/>
      <c r="D21" s="255"/>
      <c r="E21" s="215"/>
      <c r="F21" s="231"/>
      <c r="G21" s="259"/>
      <c r="H21" s="266"/>
      <c r="I21" s="263"/>
      <c r="J21" s="231"/>
      <c r="K21" s="232"/>
      <c r="L21" s="277"/>
      <c r="M21" s="277"/>
      <c r="N21" s="278"/>
      <c r="O21" s="277"/>
    </row>
    <row r="22" spans="1:16" ht="76.5" x14ac:dyDescent="0.2">
      <c r="A22" s="218" t="s">
        <v>372</v>
      </c>
      <c r="B22" s="278" t="s">
        <v>404</v>
      </c>
      <c r="C22" s="244">
        <f t="shared" si="2"/>
        <v>7.1628128397242845</v>
      </c>
      <c r="D22" s="255">
        <v>531965</v>
      </c>
      <c r="E22" s="215">
        <f t="shared" si="0"/>
        <v>5.5050792354100889E-2</v>
      </c>
      <c r="F22" s="235" t="s">
        <v>407</v>
      </c>
      <c r="G22" s="259">
        <f t="shared" si="3"/>
        <v>4.8914587092672734</v>
      </c>
      <c r="H22" s="246">
        <v>491427</v>
      </c>
      <c r="I22" s="263">
        <f t="shared" si="1"/>
        <v>5.5048928185515551E-2</v>
      </c>
      <c r="J22" s="235" t="s">
        <v>407</v>
      </c>
      <c r="K22" s="279" t="s">
        <v>304</v>
      </c>
      <c r="L22" s="277" t="s">
        <v>382</v>
      </c>
      <c r="M22" s="277" t="s">
        <v>406</v>
      </c>
      <c r="N22" s="278" t="s">
        <v>11</v>
      </c>
      <c r="O22" s="277"/>
      <c r="P22" s="198" t="s">
        <v>405</v>
      </c>
    </row>
    <row r="23" spans="1:16" ht="25.5" x14ac:dyDescent="0.2">
      <c r="A23" s="177" t="s">
        <v>371</v>
      </c>
      <c r="B23" s="177"/>
      <c r="C23" s="178"/>
      <c r="D23" s="254"/>
      <c r="E23" s="214"/>
      <c r="F23" s="185"/>
      <c r="G23" s="260"/>
      <c r="H23" s="245"/>
      <c r="I23" s="264"/>
      <c r="J23" s="185"/>
      <c r="K23" s="171"/>
      <c r="L23" s="173"/>
      <c r="M23" s="173"/>
      <c r="N23" s="179"/>
      <c r="O23" s="173"/>
    </row>
    <row r="24" spans="1:16" ht="25.5" x14ac:dyDescent="0.2">
      <c r="A24" s="218" t="s">
        <v>370</v>
      </c>
      <c r="B24" s="278"/>
      <c r="C24" s="175"/>
      <c r="D24" s="255"/>
      <c r="E24" s="215"/>
      <c r="F24" s="231"/>
      <c r="G24" s="258"/>
      <c r="H24" s="266"/>
      <c r="I24" s="263"/>
      <c r="J24" s="231"/>
      <c r="K24" s="232"/>
      <c r="L24" s="277"/>
      <c r="M24" s="277"/>
      <c r="N24" s="278"/>
      <c r="O24" s="277"/>
    </row>
    <row r="25" spans="1:16" ht="76.5" x14ac:dyDescent="0.2">
      <c r="A25" s="218" t="s">
        <v>369</v>
      </c>
      <c r="B25" s="278"/>
      <c r="C25" s="244">
        <f t="shared" ref="C25:C28" si="4">E25*86.88+2.38</f>
        <v>7.1628128397242845</v>
      </c>
      <c r="D25" s="255">
        <v>531965</v>
      </c>
      <c r="E25" s="215">
        <f t="shared" si="0"/>
        <v>5.5050792354100889E-2</v>
      </c>
      <c r="F25" s="235" t="s">
        <v>407</v>
      </c>
      <c r="G25" s="259">
        <f t="shared" ref="G25:G31" si="5">87.04*I25+0.1</f>
        <v>4.8914587092672734</v>
      </c>
      <c r="H25" s="246">
        <v>491427</v>
      </c>
      <c r="I25" s="263">
        <f t="shared" si="1"/>
        <v>5.5048928185515551E-2</v>
      </c>
      <c r="J25" s="235" t="s">
        <v>407</v>
      </c>
      <c r="K25" s="279" t="s">
        <v>308</v>
      </c>
      <c r="L25" s="277" t="s">
        <v>382</v>
      </c>
      <c r="M25" s="277" t="s">
        <v>406</v>
      </c>
      <c r="N25" s="278" t="s">
        <v>11</v>
      </c>
      <c r="O25" s="277"/>
      <c r="P25" s="198" t="s">
        <v>405</v>
      </c>
    </row>
    <row r="26" spans="1:16" ht="76.5" x14ac:dyDescent="0.2">
      <c r="A26" s="218" t="s">
        <v>368</v>
      </c>
      <c r="B26" s="278"/>
      <c r="C26" s="244">
        <f t="shared" si="4"/>
        <v>7.1628128397242845</v>
      </c>
      <c r="D26" s="255">
        <v>531965</v>
      </c>
      <c r="E26" s="215">
        <f t="shared" si="0"/>
        <v>5.5050792354100889E-2</v>
      </c>
      <c r="F26" s="181" t="s">
        <v>407</v>
      </c>
      <c r="G26" s="259">
        <f t="shared" si="5"/>
        <v>4.8914684593597784</v>
      </c>
      <c r="H26" s="265">
        <v>491428</v>
      </c>
      <c r="I26" s="263">
        <f t="shared" si="1"/>
        <v>5.5049040204041569E-2</v>
      </c>
      <c r="J26" s="181" t="s">
        <v>407</v>
      </c>
      <c r="K26" s="279" t="s">
        <v>309</v>
      </c>
      <c r="L26" s="277" t="s">
        <v>382</v>
      </c>
      <c r="M26" s="277" t="s">
        <v>406</v>
      </c>
      <c r="N26" s="278" t="s">
        <v>11</v>
      </c>
      <c r="O26" s="277"/>
      <c r="P26" s="198" t="s">
        <v>405</v>
      </c>
    </row>
    <row r="27" spans="1:16" ht="25.5" x14ac:dyDescent="0.2">
      <c r="A27" s="218" t="s">
        <v>367</v>
      </c>
      <c r="B27" s="278"/>
      <c r="C27" s="244"/>
      <c r="D27" s="255"/>
      <c r="E27" s="215"/>
      <c r="F27" s="231"/>
      <c r="G27" s="259"/>
      <c r="H27" s="266"/>
      <c r="I27" s="263"/>
      <c r="J27" s="231"/>
      <c r="K27" s="232"/>
      <c r="L27" s="277"/>
      <c r="M27" s="277"/>
      <c r="N27" s="278" t="s">
        <v>11</v>
      </c>
      <c r="O27" s="277"/>
    </row>
    <row r="28" spans="1:16" ht="76.5" x14ac:dyDescent="0.2">
      <c r="A28" s="218" t="s">
        <v>376</v>
      </c>
      <c r="B28" s="278"/>
      <c r="C28" s="244">
        <f t="shared" si="4"/>
        <v>7.1628128397242845</v>
      </c>
      <c r="D28" s="255">
        <v>531965</v>
      </c>
      <c r="E28" s="215">
        <f t="shared" si="0"/>
        <v>5.5050792354100889E-2</v>
      </c>
      <c r="F28" s="235" t="s">
        <v>407</v>
      </c>
      <c r="G28" s="259">
        <f t="shared" si="5"/>
        <v>4.8914587092672734</v>
      </c>
      <c r="H28" s="246">
        <v>491427</v>
      </c>
      <c r="I28" s="263">
        <f t="shared" si="1"/>
        <v>5.5048928185515551E-2</v>
      </c>
      <c r="J28" s="235" t="s">
        <v>407</v>
      </c>
      <c r="K28" s="279" t="s">
        <v>305</v>
      </c>
      <c r="L28" s="277" t="s">
        <v>382</v>
      </c>
      <c r="M28" s="277" t="s">
        <v>406</v>
      </c>
      <c r="N28" s="278" t="s">
        <v>11</v>
      </c>
      <c r="O28" s="277"/>
      <c r="P28" s="198" t="s">
        <v>405</v>
      </c>
    </row>
    <row r="29" spans="1:16" ht="102" x14ac:dyDescent="0.2">
      <c r="A29" s="218" t="s">
        <v>365</v>
      </c>
      <c r="B29" s="278"/>
      <c r="C29" s="244">
        <f>E29*86.88+2.42</f>
        <v>11.88389431125427</v>
      </c>
      <c r="D29" s="255">
        <v>1052615</v>
      </c>
      <c r="E29" s="215">
        <f t="shared" si="0"/>
        <v>0.10893064354574437</v>
      </c>
      <c r="F29" s="181" t="s">
        <v>403</v>
      </c>
      <c r="G29" s="259">
        <v>10.5</v>
      </c>
      <c r="H29" s="265">
        <v>1067788</v>
      </c>
      <c r="I29" s="263">
        <f t="shared" si="1"/>
        <v>0.11961203785985565</v>
      </c>
      <c r="J29" s="181" t="s">
        <v>403</v>
      </c>
      <c r="K29" s="279" t="s">
        <v>306</v>
      </c>
      <c r="L29" s="277" t="s">
        <v>387</v>
      </c>
      <c r="M29" s="277" t="s">
        <v>399</v>
      </c>
      <c r="N29" s="278" t="s">
        <v>11</v>
      </c>
      <c r="O29" s="277" t="s">
        <v>325</v>
      </c>
      <c r="P29" s="198" t="s">
        <v>401</v>
      </c>
    </row>
    <row r="30" spans="1:16" ht="102" x14ac:dyDescent="0.2">
      <c r="A30" s="218" t="s">
        <v>364</v>
      </c>
      <c r="B30" s="278" t="s">
        <v>404</v>
      </c>
      <c r="C30" s="175"/>
      <c r="D30" s="255" t="s">
        <v>32</v>
      </c>
      <c r="E30" s="215"/>
      <c r="F30" s="181"/>
      <c r="G30" s="259">
        <f t="shared" si="5"/>
        <v>5.6765751581091939</v>
      </c>
      <c r="H30" s="266">
        <v>571951</v>
      </c>
      <c r="I30" s="263">
        <f t="shared" si="1"/>
        <v>6.4069107974600109E-2</v>
      </c>
      <c r="J30" s="181" t="s">
        <v>403</v>
      </c>
      <c r="K30" s="279"/>
      <c r="L30" s="277" t="s">
        <v>384</v>
      </c>
      <c r="M30" s="277" t="s">
        <v>402</v>
      </c>
      <c r="N30" s="278" t="s">
        <v>11</v>
      </c>
      <c r="O30" s="277"/>
      <c r="P30" s="198" t="s">
        <v>401</v>
      </c>
    </row>
    <row r="31" spans="1:16" ht="102" x14ac:dyDescent="0.2">
      <c r="A31" s="218" t="s">
        <v>363</v>
      </c>
      <c r="B31" s="278" t="s">
        <v>404</v>
      </c>
      <c r="C31" s="175"/>
      <c r="D31" s="255" t="s">
        <v>32</v>
      </c>
      <c r="E31" s="215"/>
      <c r="F31" s="181"/>
      <c r="G31" s="259">
        <f t="shared" si="5"/>
        <v>5.6765849082016979</v>
      </c>
      <c r="H31" s="266">
        <v>571952</v>
      </c>
      <c r="I31" s="263">
        <f t="shared" si="1"/>
        <v>6.406921999312612E-2</v>
      </c>
      <c r="J31" s="181" t="s">
        <v>403</v>
      </c>
      <c r="K31" s="279"/>
      <c r="L31" s="277" t="s">
        <v>384</v>
      </c>
      <c r="M31" s="277" t="s">
        <v>402</v>
      </c>
      <c r="N31" s="278" t="s">
        <v>11</v>
      </c>
      <c r="O31" s="277"/>
      <c r="P31" s="198" t="s">
        <v>401</v>
      </c>
    </row>
    <row r="32" spans="1:16" ht="38.25" x14ac:dyDescent="0.2">
      <c r="A32" s="177" t="s">
        <v>362</v>
      </c>
      <c r="B32" s="177"/>
      <c r="C32" s="178"/>
      <c r="D32" s="254"/>
      <c r="E32" s="214"/>
      <c r="F32" s="185"/>
      <c r="G32" s="260"/>
      <c r="H32" s="245"/>
      <c r="I32" s="264"/>
      <c r="J32" s="185"/>
      <c r="K32" s="171"/>
      <c r="L32" s="173"/>
      <c r="M32" s="173"/>
      <c r="N32" s="179"/>
      <c r="O32" s="173"/>
    </row>
    <row r="33" spans="1:16" ht="25.5" x14ac:dyDescent="0.2">
      <c r="A33" s="182" t="s">
        <v>361</v>
      </c>
      <c r="B33" s="278"/>
      <c r="C33" s="175"/>
      <c r="D33" s="255"/>
      <c r="E33" s="215"/>
      <c r="F33" s="181"/>
      <c r="G33" s="259"/>
      <c r="H33" s="265"/>
      <c r="I33" s="263"/>
      <c r="J33" s="181"/>
      <c r="K33" s="279"/>
      <c r="L33" s="277"/>
      <c r="M33" s="277"/>
      <c r="N33" s="278"/>
      <c r="O33" s="277"/>
    </row>
    <row r="34" spans="1:16" ht="63.75" x14ac:dyDescent="0.2">
      <c r="A34" s="218" t="s">
        <v>360</v>
      </c>
      <c r="B34" s="278"/>
      <c r="C34" s="175"/>
      <c r="D34" s="255" t="s">
        <v>32</v>
      </c>
      <c r="E34" s="215"/>
      <c r="F34" s="231"/>
      <c r="G34" s="259">
        <f t="shared" ref="G34:G38" si="6">87.04*I34+0.1</f>
        <v>3.4641329174236319</v>
      </c>
      <c r="H34" s="266">
        <v>345036</v>
      </c>
      <c r="I34" s="263">
        <f t="shared" si="1"/>
        <v>3.8650424143194299E-2</v>
      </c>
      <c r="J34" s="235" t="s">
        <v>400</v>
      </c>
      <c r="K34" s="232"/>
      <c r="L34" s="277" t="s">
        <v>378</v>
      </c>
      <c r="M34" s="277" t="s">
        <v>399</v>
      </c>
      <c r="N34" s="278" t="s">
        <v>11</v>
      </c>
      <c r="O34" s="277"/>
      <c r="P34" s="198" t="s">
        <v>398</v>
      </c>
    </row>
    <row r="35" spans="1:16" ht="63.75" x14ac:dyDescent="0.2">
      <c r="A35" s="218" t="s">
        <v>359</v>
      </c>
      <c r="B35" s="278"/>
      <c r="C35" s="175"/>
      <c r="D35" s="255" t="s">
        <v>32</v>
      </c>
      <c r="E35" s="215"/>
      <c r="F35" s="235"/>
      <c r="G35" s="259">
        <f t="shared" si="6"/>
        <v>3.4641329174236319</v>
      </c>
      <c r="H35" s="246">
        <v>345036</v>
      </c>
      <c r="I35" s="263">
        <f t="shared" si="1"/>
        <v>3.8650424143194299E-2</v>
      </c>
      <c r="J35" s="235" t="s">
        <v>400</v>
      </c>
      <c r="K35" s="279"/>
      <c r="L35" s="277" t="s">
        <v>378</v>
      </c>
      <c r="M35" s="277" t="s">
        <v>399</v>
      </c>
      <c r="N35" s="278" t="s">
        <v>11</v>
      </c>
      <c r="O35" s="277"/>
      <c r="P35" s="198" t="s">
        <v>398</v>
      </c>
    </row>
    <row r="36" spans="1:16" x14ac:dyDescent="0.2">
      <c r="A36" s="218" t="s">
        <v>358</v>
      </c>
      <c r="B36" s="278"/>
      <c r="C36" s="175"/>
      <c r="D36" s="255"/>
      <c r="E36" s="215"/>
      <c r="F36" s="181"/>
      <c r="G36" s="259"/>
      <c r="H36" s="265"/>
      <c r="I36" s="263"/>
      <c r="J36" s="181"/>
      <c r="K36" s="279"/>
      <c r="L36" s="277"/>
      <c r="M36" s="277"/>
      <c r="N36" s="278"/>
      <c r="O36" s="277"/>
    </row>
    <row r="37" spans="1:16" ht="102" x14ac:dyDescent="0.2">
      <c r="A37" s="218" t="s">
        <v>357</v>
      </c>
      <c r="B37" s="278" t="s">
        <v>404</v>
      </c>
      <c r="C37" s="175"/>
      <c r="D37" s="255" t="s">
        <v>32</v>
      </c>
      <c r="E37" s="215"/>
      <c r="F37" s="181"/>
      <c r="G37" s="259">
        <f t="shared" si="6"/>
        <v>5.6765849082016979</v>
      </c>
      <c r="H37" s="266">
        <v>571952</v>
      </c>
      <c r="I37" s="263">
        <f t="shared" si="1"/>
        <v>6.406921999312612E-2</v>
      </c>
      <c r="J37" s="181" t="s">
        <v>403</v>
      </c>
      <c r="K37" s="279"/>
      <c r="L37" s="277" t="s">
        <v>384</v>
      </c>
      <c r="M37" s="277" t="s">
        <v>402</v>
      </c>
      <c r="N37" s="278" t="s">
        <v>11</v>
      </c>
      <c r="O37" s="277"/>
      <c r="P37" s="198" t="s">
        <v>401</v>
      </c>
    </row>
    <row r="38" spans="1:16" ht="63.75" x14ac:dyDescent="0.2">
      <c r="A38" s="218" t="s">
        <v>356</v>
      </c>
      <c r="B38" s="278"/>
      <c r="C38" s="175"/>
      <c r="D38" s="255" t="s">
        <v>32</v>
      </c>
      <c r="E38" s="215"/>
      <c r="F38" s="181"/>
      <c r="G38" s="259">
        <f t="shared" si="6"/>
        <v>3.4641329174236319</v>
      </c>
      <c r="H38" s="265">
        <v>345036</v>
      </c>
      <c r="I38" s="263">
        <f t="shared" si="1"/>
        <v>3.8650424143194299E-2</v>
      </c>
      <c r="J38" s="181" t="s">
        <v>400</v>
      </c>
      <c r="K38" s="279"/>
      <c r="L38" s="277" t="s">
        <v>378</v>
      </c>
      <c r="M38" s="277" t="s">
        <v>399</v>
      </c>
      <c r="N38" s="278" t="s">
        <v>11</v>
      </c>
      <c r="O38" s="277"/>
      <c r="P38" s="198" t="s">
        <v>398</v>
      </c>
    </row>
    <row r="39" spans="1:16" x14ac:dyDescent="0.2">
      <c r="A39" s="218"/>
      <c r="B39" s="278"/>
      <c r="C39" s="175"/>
      <c r="D39" s="255"/>
      <c r="E39" s="215"/>
      <c r="F39" s="181"/>
      <c r="G39" s="259"/>
      <c r="H39" s="265"/>
      <c r="I39" s="262"/>
      <c r="J39" s="181"/>
      <c r="K39" s="279"/>
      <c r="L39" s="277"/>
      <c r="M39" s="277"/>
      <c r="N39" s="278"/>
      <c r="O39" s="277"/>
    </row>
    <row r="40" spans="1:16" x14ac:dyDescent="0.2">
      <c r="A40" s="277"/>
      <c r="B40" s="278"/>
      <c r="C40" s="175"/>
      <c r="D40" s="255"/>
      <c r="E40" s="215"/>
      <c r="F40" s="231"/>
      <c r="G40" s="258"/>
      <c r="H40" s="204"/>
      <c r="I40" s="262"/>
      <c r="J40" s="231"/>
      <c r="K40" s="232"/>
      <c r="L40" s="277"/>
      <c r="M40" s="277"/>
      <c r="N40" s="278"/>
      <c r="O40" s="277"/>
    </row>
    <row r="41" spans="1:16" x14ac:dyDescent="0.2">
      <c r="A41" s="277"/>
      <c r="B41" s="278"/>
      <c r="C41" s="175"/>
      <c r="D41" s="255"/>
      <c r="E41" s="215"/>
      <c r="F41" s="235"/>
      <c r="G41" s="244"/>
      <c r="H41" s="278"/>
      <c r="I41" s="262"/>
      <c r="J41" s="235"/>
      <c r="K41" s="279"/>
      <c r="L41" s="277"/>
      <c r="M41" s="277"/>
      <c r="N41" s="278"/>
      <c r="O41" s="277"/>
    </row>
    <row r="42" spans="1:16" x14ac:dyDescent="0.2">
      <c r="C42" s="172"/>
      <c r="G42" s="261"/>
      <c r="H42" s="172"/>
      <c r="I42" s="237"/>
      <c r="J42" s="172"/>
    </row>
    <row r="43" spans="1:16" x14ac:dyDescent="0.2">
      <c r="C43" s="261"/>
      <c r="G43" s="172"/>
      <c r="H43" s="267"/>
      <c r="I43" s="237"/>
      <c r="J43" s="172"/>
    </row>
    <row r="44" spans="1:16" ht="25.5" x14ac:dyDescent="0.2">
      <c r="A44" s="217" t="s">
        <v>221</v>
      </c>
      <c r="B44" s="199"/>
      <c r="C44" s="200"/>
      <c r="D44" s="256"/>
      <c r="E44" s="216"/>
      <c r="F44" s="199"/>
      <c r="G44" s="199"/>
      <c r="H44" s="201"/>
      <c r="I44" s="243"/>
      <c r="J44" s="199"/>
      <c r="K44" s="199"/>
      <c r="L44" s="199"/>
      <c r="M44" s="199"/>
      <c r="N44" s="199"/>
      <c r="O44" s="199"/>
    </row>
    <row r="45" spans="1:16" ht="13.5" thickBot="1" x14ac:dyDescent="0.25">
      <c r="A45" s="183" t="s">
        <v>355</v>
      </c>
      <c r="B45" s="199"/>
      <c r="C45" s="202"/>
      <c r="D45" s="257">
        <v>179885</v>
      </c>
      <c r="E45" s="215">
        <f>D45/$D$7</f>
        <v>1.8615532568152862E-2</v>
      </c>
      <c r="F45" s="199"/>
      <c r="G45" s="199"/>
      <c r="H45" s="167"/>
      <c r="I45" s="241">
        <f>H45/$H$7</f>
        <v>0</v>
      </c>
      <c r="J45" s="199"/>
      <c r="K45" s="199"/>
      <c r="L45" s="199"/>
      <c r="M45" s="199"/>
      <c r="N45" s="199"/>
      <c r="O45" s="199"/>
    </row>
    <row r="46" spans="1:16" ht="13.5" thickBot="1" x14ac:dyDescent="0.25">
      <c r="A46" s="183" t="s">
        <v>354</v>
      </c>
      <c r="B46" s="199"/>
      <c r="C46" s="202"/>
      <c r="D46" s="257">
        <v>358945</v>
      </c>
      <c r="E46" s="215">
        <f>D46/$D$7</f>
        <v>3.7145689399758902E-2</v>
      </c>
      <c r="F46" s="199"/>
      <c r="G46" s="199"/>
      <c r="H46" s="167"/>
      <c r="I46" s="241">
        <f>H46/$H$7</f>
        <v>0</v>
      </c>
      <c r="J46" s="199"/>
      <c r="K46" s="199"/>
      <c r="L46" s="199"/>
      <c r="M46" s="199"/>
      <c r="N46" s="199"/>
      <c r="O46" s="199"/>
    </row>
    <row r="47" spans="1:16" ht="26.25" thickBot="1" x14ac:dyDescent="0.25">
      <c r="A47" s="183" t="s">
        <v>353</v>
      </c>
      <c r="B47" s="199"/>
      <c r="C47" s="202"/>
      <c r="D47" s="257">
        <v>473382</v>
      </c>
      <c r="E47" s="215">
        <f>D47/$D$7</f>
        <v>4.8988287173345961E-2</v>
      </c>
      <c r="F47" s="199"/>
      <c r="G47" s="199"/>
      <c r="H47" s="167">
        <v>162873</v>
      </c>
      <c r="I47" s="241">
        <f>H47/$H$7</f>
        <v>1.8244793388152207E-2</v>
      </c>
      <c r="J47" s="199"/>
      <c r="K47" s="199"/>
      <c r="L47" s="199"/>
      <c r="M47" s="199"/>
      <c r="N47" s="199"/>
      <c r="O47" s="199"/>
    </row>
    <row r="48" spans="1:16" x14ac:dyDescent="0.2">
      <c r="C48" s="172"/>
      <c r="G48" s="172"/>
      <c r="H48" s="172"/>
      <c r="I48" s="237"/>
      <c r="J48" s="172"/>
    </row>
    <row r="49" spans="3:10" x14ac:dyDescent="0.2">
      <c r="C49" s="172"/>
      <c r="G49" s="172"/>
      <c r="H49" s="172"/>
      <c r="I49" s="237"/>
      <c r="J49" s="172"/>
    </row>
    <row r="50" spans="3:10" x14ac:dyDescent="0.2">
      <c r="H50" s="172"/>
      <c r="I50" s="237"/>
      <c r="J50" s="172"/>
    </row>
    <row r="51" spans="3:10" x14ac:dyDescent="0.2">
      <c r="H51" s="172"/>
      <c r="I51" s="237"/>
      <c r="J51" s="172"/>
    </row>
    <row r="52" spans="3:10" x14ac:dyDescent="0.2">
      <c r="H52" s="172"/>
      <c r="I52" s="237"/>
      <c r="J52" s="172"/>
    </row>
    <row r="53" spans="3:10" x14ac:dyDescent="0.2">
      <c r="H53" s="172"/>
      <c r="I53" s="237"/>
      <c r="J53" s="172"/>
    </row>
    <row r="54" spans="3:10" x14ac:dyDescent="0.2">
      <c r="H54" s="172"/>
      <c r="I54" s="237"/>
      <c r="J54" s="172"/>
    </row>
    <row r="55" spans="3:10" x14ac:dyDescent="0.2">
      <c r="H55" s="172"/>
      <c r="I55" s="237"/>
      <c r="J55" s="172"/>
    </row>
    <row r="56" spans="3:10" x14ac:dyDescent="0.2">
      <c r="H56" s="172"/>
      <c r="I56" s="237"/>
      <c r="J56" s="172"/>
    </row>
    <row r="57" spans="3:10" x14ac:dyDescent="0.2">
      <c r="H57" s="172"/>
      <c r="I57" s="237"/>
      <c r="J57" s="172"/>
    </row>
    <row r="58" spans="3:10" x14ac:dyDescent="0.2">
      <c r="H58" s="172"/>
      <c r="I58" s="237"/>
      <c r="J58" s="172"/>
    </row>
  </sheetData>
  <mergeCells count="6">
    <mergeCell ref="C5:D5"/>
    <mergeCell ref="G5:H5"/>
    <mergeCell ref="C12:F12"/>
    <mergeCell ref="G12:J12"/>
    <mergeCell ref="A6:B6"/>
    <mergeCell ref="A7:B7"/>
  </mergeCells>
  <conditionalFormatting sqref="A15:A22 A24:A31 A33">
    <cfRule type="expression" dxfId="39" priority="39" stopIfTrue="1">
      <formula>#REF!="O"</formula>
    </cfRule>
    <cfRule type="expression" dxfId="38" priority="40" stopIfTrue="1">
      <formula>#REF!="S"</formula>
    </cfRule>
  </conditionalFormatting>
  <conditionalFormatting sqref="A15:A22 A24:A31 A33">
    <cfRule type="expression" dxfId="37" priority="36">
      <formula>#REF!="O"</formula>
    </cfRule>
    <cfRule type="expression" dxfId="36" priority="37">
      <formula>#REF!="S"</formula>
    </cfRule>
    <cfRule type="expression" dxfId="35" priority="38">
      <formula>#REF!="G"</formula>
    </cfRule>
  </conditionalFormatting>
  <conditionalFormatting sqref="A36:A39">
    <cfRule type="expression" dxfId="34" priority="34" stopIfTrue="1">
      <formula>#REF!="O"</formula>
    </cfRule>
    <cfRule type="expression" dxfId="33" priority="35" stopIfTrue="1">
      <formula>#REF!="S"</formula>
    </cfRule>
  </conditionalFormatting>
  <conditionalFormatting sqref="A36:A39">
    <cfRule type="expression" dxfId="32" priority="31">
      <formula>#REF!="O"</formula>
    </cfRule>
    <cfRule type="expression" dxfId="31" priority="32">
      <formula>#REF!="S"</formula>
    </cfRule>
    <cfRule type="expression" dxfId="30" priority="33">
      <formula>#REF!="G"</formula>
    </cfRule>
  </conditionalFormatting>
  <conditionalFormatting sqref="A34:A38 A30:A31">
    <cfRule type="expression" dxfId="29" priority="29" stopIfTrue="1">
      <formula>#REF!="O"</formula>
    </cfRule>
    <cfRule type="expression" dxfId="28" priority="30" stopIfTrue="1">
      <formula>#REF!="S"</formula>
    </cfRule>
  </conditionalFormatting>
  <conditionalFormatting sqref="A34:A38 A30:A31">
    <cfRule type="expression" dxfId="27" priority="26">
      <formula>#REF!="O"</formula>
    </cfRule>
    <cfRule type="expression" dxfId="26" priority="27">
      <formula>#REF!="S"</formula>
    </cfRule>
    <cfRule type="expression" dxfId="25" priority="28">
      <formula>#REF!="G"</formula>
    </cfRule>
  </conditionalFormatting>
  <conditionalFormatting sqref="A16">
    <cfRule type="expression" dxfId="24" priority="24" stopIfTrue="1">
      <formula>#REF!="O"</formula>
    </cfRule>
    <cfRule type="expression" dxfId="23" priority="25" stopIfTrue="1">
      <formula>#REF!="S"</formula>
    </cfRule>
  </conditionalFormatting>
  <conditionalFormatting sqref="A16">
    <cfRule type="expression" dxfId="22" priority="21">
      <formula>#REF!="O"</formula>
    </cfRule>
    <cfRule type="expression" dxfId="21" priority="22">
      <formula>#REF!="S"</formula>
    </cfRule>
    <cfRule type="expression" dxfId="20" priority="23">
      <formula>#REF!="G"</formula>
    </cfRule>
  </conditionalFormatting>
  <conditionalFormatting sqref="A17">
    <cfRule type="expression" dxfId="19" priority="19" stopIfTrue="1">
      <formula>#REF!="O"</formula>
    </cfRule>
    <cfRule type="expression" dxfId="18" priority="20" stopIfTrue="1">
      <formula>#REF!="S"</formula>
    </cfRule>
  </conditionalFormatting>
  <conditionalFormatting sqref="A17">
    <cfRule type="expression" dxfId="17" priority="16">
      <formula>#REF!="O"</formula>
    </cfRule>
    <cfRule type="expression" dxfId="16" priority="17">
      <formula>#REF!="S"</formula>
    </cfRule>
    <cfRule type="expression" dxfId="15" priority="18">
      <formula>#REF!="G"</formula>
    </cfRule>
  </conditionalFormatting>
  <conditionalFormatting sqref="A18">
    <cfRule type="expression" dxfId="14" priority="14" stopIfTrue="1">
      <formula>#REF!="O"</formula>
    </cfRule>
    <cfRule type="expression" dxfId="13" priority="15" stopIfTrue="1">
      <formula>#REF!="S"</formula>
    </cfRule>
  </conditionalFormatting>
  <conditionalFormatting sqref="A18">
    <cfRule type="expression" dxfId="12" priority="11">
      <formula>#REF!="O"</formula>
    </cfRule>
    <cfRule type="expression" dxfId="11" priority="12">
      <formula>#REF!="S"</formula>
    </cfRule>
    <cfRule type="expression" dxfId="10" priority="13">
      <formula>#REF!="G"</formula>
    </cfRule>
  </conditionalFormatting>
  <conditionalFormatting sqref="A19">
    <cfRule type="expression" dxfId="9" priority="9" stopIfTrue="1">
      <formula>#REF!="O"</formula>
    </cfRule>
    <cfRule type="expression" dxfId="8" priority="10" stopIfTrue="1">
      <formula>#REF!="S"</formula>
    </cfRule>
  </conditionalFormatting>
  <conditionalFormatting sqref="A19">
    <cfRule type="expression" dxfId="7" priority="6">
      <formula>#REF!="O"</formula>
    </cfRule>
    <cfRule type="expression" dxfId="6" priority="7">
      <formula>#REF!="S"</formula>
    </cfRule>
    <cfRule type="expression" dxfId="5" priority="8">
      <formula>#REF!="G"</formula>
    </cfRule>
  </conditionalFormatting>
  <conditionalFormatting sqref="A20">
    <cfRule type="expression" dxfId="4" priority="4" stopIfTrue="1">
      <formula>#REF!="O"</formula>
    </cfRule>
    <cfRule type="expression" dxfId="3" priority="5" stopIfTrue="1">
      <formula>#REF!="S"</formula>
    </cfRule>
  </conditionalFormatting>
  <conditionalFormatting sqref="A20">
    <cfRule type="expression" dxfId="2" priority="1">
      <formula>#REF!="O"</formula>
    </cfRule>
    <cfRule type="expression" dxfId="1" priority="2">
      <formula>#REF!="S"</formula>
    </cfRule>
    <cfRule type="expression" dxfId="0" priority="3">
      <formula>#REF!="G"</formula>
    </cfRule>
  </conditionalFormatting>
  <pageMargins left="0.7" right="0.7" top="0.75" bottom="0.75" header="0.3" footer="0.3"/>
  <pageSetup paperSize="5" scale="42"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31" workbookViewId="0">
      <selection activeCell="G37" sqref="G37"/>
    </sheetView>
  </sheetViews>
  <sheetFormatPr defaultRowHeight="12.75" x14ac:dyDescent="0.2"/>
  <cols>
    <col min="1" max="1" width="44" style="26" bestFit="1" customWidth="1"/>
    <col min="2" max="2" width="9.140625" style="26"/>
    <col min="3" max="3" width="36.140625" style="26" customWidth="1"/>
    <col min="4" max="4" width="9.140625" style="26"/>
    <col min="5" max="5" width="37.42578125" style="26" customWidth="1"/>
    <col min="6" max="16384" width="9.140625" style="26"/>
  </cols>
  <sheetData>
    <row r="1" spans="1:5" x14ac:dyDescent="0.2">
      <c r="A1" s="25" t="s">
        <v>180</v>
      </c>
      <c r="C1" s="25" t="s">
        <v>181</v>
      </c>
      <c r="E1" s="25" t="s">
        <v>208</v>
      </c>
    </row>
    <row r="2" spans="1:5" x14ac:dyDescent="0.2">
      <c r="A2" s="27" t="s">
        <v>13</v>
      </c>
      <c r="C2" s="27" t="s">
        <v>182</v>
      </c>
      <c r="E2" s="27" t="s">
        <v>207</v>
      </c>
    </row>
    <row r="3" spans="1:5" x14ac:dyDescent="0.2">
      <c r="A3" s="26" t="s">
        <v>8</v>
      </c>
      <c r="C3" s="26" t="s">
        <v>183</v>
      </c>
      <c r="E3" s="26" t="s">
        <v>11</v>
      </c>
    </row>
    <row r="4" spans="1:5" x14ac:dyDescent="0.2">
      <c r="A4" s="26" t="s">
        <v>9</v>
      </c>
      <c r="C4" s="26" t="s">
        <v>184</v>
      </c>
      <c r="E4" s="26" t="s">
        <v>12</v>
      </c>
    </row>
    <row r="5" spans="1:5" x14ac:dyDescent="0.2">
      <c r="C5" s="26" t="s">
        <v>185</v>
      </c>
      <c r="E5" s="26" t="s">
        <v>215</v>
      </c>
    </row>
    <row r="6" spans="1:5" x14ac:dyDescent="0.2">
      <c r="A6" s="27" t="s">
        <v>14</v>
      </c>
    </row>
    <row r="7" spans="1:5" x14ac:dyDescent="0.2">
      <c r="A7" s="26" t="s">
        <v>186</v>
      </c>
      <c r="C7" s="28" t="s">
        <v>187</v>
      </c>
      <c r="E7" s="27" t="s">
        <v>209</v>
      </c>
    </row>
    <row r="8" spans="1:5" x14ac:dyDescent="0.2">
      <c r="A8" s="26" t="s">
        <v>188</v>
      </c>
      <c r="C8" s="21" t="s">
        <v>2</v>
      </c>
      <c r="E8" s="26" t="s">
        <v>11</v>
      </c>
    </row>
    <row r="9" spans="1:5" x14ac:dyDescent="0.2">
      <c r="A9" s="26" t="s">
        <v>189</v>
      </c>
      <c r="C9" s="21" t="s">
        <v>3</v>
      </c>
      <c r="E9" s="26" t="s">
        <v>12</v>
      </c>
    </row>
    <row r="10" spans="1:5" x14ac:dyDescent="0.2">
      <c r="C10" s="21" t="s">
        <v>4</v>
      </c>
      <c r="E10" s="26" t="s">
        <v>215</v>
      </c>
    </row>
    <row r="11" spans="1:5" x14ac:dyDescent="0.2">
      <c r="A11" s="27" t="s">
        <v>190</v>
      </c>
      <c r="C11" s="21" t="s">
        <v>10</v>
      </c>
    </row>
    <row r="12" spans="1:5" x14ac:dyDescent="0.2">
      <c r="A12" s="26" t="s">
        <v>11</v>
      </c>
      <c r="E12" s="27" t="s">
        <v>210</v>
      </c>
    </row>
    <row r="13" spans="1:5" x14ac:dyDescent="0.2">
      <c r="A13" s="26" t="s">
        <v>12</v>
      </c>
      <c r="C13" s="28" t="s">
        <v>191</v>
      </c>
      <c r="E13" s="26" t="s">
        <v>11</v>
      </c>
    </row>
    <row r="14" spans="1:5" x14ac:dyDescent="0.2">
      <c r="C14" s="21" t="s">
        <v>7</v>
      </c>
      <c r="E14" s="26" t="s">
        <v>12</v>
      </c>
    </row>
    <row r="15" spans="1:5" x14ac:dyDescent="0.2">
      <c r="C15" s="21" t="s">
        <v>217</v>
      </c>
      <c r="E15" s="26" t="s">
        <v>215</v>
      </c>
    </row>
    <row r="16" spans="1:5" x14ac:dyDescent="0.2">
      <c r="C16" s="21" t="s">
        <v>218</v>
      </c>
    </row>
    <row r="17" spans="1:5" x14ac:dyDescent="0.2">
      <c r="C17" s="26" t="s">
        <v>219</v>
      </c>
      <c r="E17" s="27" t="s">
        <v>211</v>
      </c>
    </row>
    <row r="18" spans="1:5" x14ac:dyDescent="0.2">
      <c r="C18" s="26" t="s">
        <v>220</v>
      </c>
      <c r="E18" s="26" t="s">
        <v>212</v>
      </c>
    </row>
    <row r="19" spans="1:5" x14ac:dyDescent="0.2">
      <c r="E19" s="26" t="s">
        <v>213</v>
      </c>
    </row>
    <row r="20" spans="1:5" x14ac:dyDescent="0.2">
      <c r="E20" s="26" t="s">
        <v>214</v>
      </c>
    </row>
    <row r="21" spans="1:5" x14ac:dyDescent="0.2">
      <c r="A21" s="25" t="s">
        <v>193</v>
      </c>
      <c r="C21" s="25" t="s">
        <v>197</v>
      </c>
      <c r="E21" s="26" t="s">
        <v>215</v>
      </c>
    </row>
    <row r="22" spans="1:5" x14ac:dyDescent="0.2">
      <c r="A22" s="27" t="s">
        <v>194</v>
      </c>
      <c r="C22" s="29" t="s">
        <v>198</v>
      </c>
    </row>
    <row r="23" spans="1:5" x14ac:dyDescent="0.2">
      <c r="A23" s="26" t="s">
        <v>11</v>
      </c>
      <c r="C23" s="30" t="s">
        <v>11</v>
      </c>
    </row>
    <row r="24" spans="1:5" x14ac:dyDescent="0.2">
      <c r="A24" s="26" t="s">
        <v>12</v>
      </c>
      <c r="C24" s="30" t="s">
        <v>12</v>
      </c>
    </row>
    <row r="25" spans="1:5" x14ac:dyDescent="0.2">
      <c r="C25" s="30"/>
      <c r="E25" s="27" t="s">
        <v>192</v>
      </c>
    </row>
    <row r="26" spans="1:5" x14ac:dyDescent="0.2">
      <c r="A26" s="27" t="s">
        <v>195</v>
      </c>
      <c r="C26" s="30"/>
      <c r="E26" s="26" t="s">
        <v>11</v>
      </c>
    </row>
    <row r="27" spans="1:5" x14ac:dyDescent="0.2">
      <c r="A27" s="26" t="s">
        <v>11</v>
      </c>
      <c r="C27" s="29"/>
      <c r="E27" s="26" t="s">
        <v>237</v>
      </c>
    </row>
    <row r="28" spans="1:5" ht="25.5" x14ac:dyDescent="0.2">
      <c r="A28" s="26" t="s">
        <v>12</v>
      </c>
      <c r="C28" s="31" t="s">
        <v>25</v>
      </c>
      <c r="E28" s="26" t="s">
        <v>236</v>
      </c>
    </row>
    <row r="29" spans="1:5" ht="25.5" x14ac:dyDescent="0.2">
      <c r="C29" s="30" t="s">
        <v>222</v>
      </c>
      <c r="E29" s="26" t="s">
        <v>238</v>
      </c>
    </row>
    <row r="30" spans="1:5" x14ac:dyDescent="0.2">
      <c r="A30" s="27" t="s">
        <v>196</v>
      </c>
      <c r="C30" s="30" t="s">
        <v>223</v>
      </c>
    </row>
    <row r="31" spans="1:5" x14ac:dyDescent="0.2">
      <c r="A31" s="26" t="s">
        <v>11</v>
      </c>
      <c r="C31" s="30"/>
      <c r="E31" s="27" t="s">
        <v>231</v>
      </c>
    </row>
    <row r="32" spans="1:5" x14ac:dyDescent="0.2">
      <c r="A32" s="26" t="s">
        <v>12</v>
      </c>
      <c r="C32" s="31" t="s">
        <v>40</v>
      </c>
      <c r="E32" s="26" t="s">
        <v>232</v>
      </c>
    </row>
    <row r="33" spans="1:5" ht="25.5" x14ac:dyDescent="0.2">
      <c r="C33" s="30" t="s">
        <v>8</v>
      </c>
      <c r="E33" s="26" t="s">
        <v>233</v>
      </c>
    </row>
    <row r="34" spans="1:5" x14ac:dyDescent="0.2">
      <c r="A34" s="27" t="s">
        <v>199</v>
      </c>
      <c r="C34" s="30" t="s">
        <v>9</v>
      </c>
      <c r="E34" s="26" t="s">
        <v>234</v>
      </c>
    </row>
    <row r="35" spans="1:5" ht="25.5" x14ac:dyDescent="0.2">
      <c r="A35" s="26" t="s">
        <v>11</v>
      </c>
      <c r="C35" s="30" t="s">
        <v>224</v>
      </c>
      <c r="E35" s="26" t="s">
        <v>235</v>
      </c>
    </row>
    <row r="36" spans="1:5" x14ac:dyDescent="0.2">
      <c r="A36" s="26" t="s">
        <v>12</v>
      </c>
      <c r="C36" s="30"/>
    </row>
    <row r="37" spans="1:5" ht="63.75" x14ac:dyDescent="0.2">
      <c r="C37" s="31" t="s">
        <v>146</v>
      </c>
    </row>
    <row r="38" spans="1:5" x14ac:dyDescent="0.2">
      <c r="A38" s="27" t="s">
        <v>200</v>
      </c>
      <c r="C38" s="30" t="s">
        <v>225</v>
      </c>
      <c r="E38" s="21" t="s">
        <v>272</v>
      </c>
    </row>
    <row r="39" spans="1:5" x14ac:dyDescent="0.2">
      <c r="A39" s="26" t="s">
        <v>11</v>
      </c>
      <c r="C39" s="30" t="s">
        <v>226</v>
      </c>
      <c r="E39" s="21" t="s">
        <v>273</v>
      </c>
    </row>
    <row r="40" spans="1:5" x14ac:dyDescent="0.2">
      <c r="A40" s="26" t="s">
        <v>12</v>
      </c>
      <c r="C40" s="30"/>
      <c r="E40" s="21" t="s">
        <v>274</v>
      </c>
    </row>
    <row r="41" spans="1:5" ht="25.5" x14ac:dyDescent="0.2">
      <c r="C41" s="31" t="s">
        <v>147</v>
      </c>
    </row>
    <row r="42" spans="1:5" x14ac:dyDescent="0.2">
      <c r="A42" s="27" t="s">
        <v>201</v>
      </c>
      <c r="C42" s="30" t="s">
        <v>227</v>
      </c>
    </row>
    <row r="43" spans="1:5" x14ac:dyDescent="0.2">
      <c r="A43" s="26" t="s">
        <v>11</v>
      </c>
      <c r="C43" s="30" t="s">
        <v>228</v>
      </c>
    </row>
    <row r="44" spans="1:5" x14ac:dyDescent="0.2">
      <c r="A44" s="26" t="s">
        <v>12</v>
      </c>
      <c r="C44" s="30"/>
    </row>
    <row r="46" spans="1:5" x14ac:dyDescent="0.2">
      <c r="A46" s="27" t="s">
        <v>202</v>
      </c>
    </row>
    <row r="47" spans="1:5" x14ac:dyDescent="0.2">
      <c r="A47" s="26" t="s">
        <v>203</v>
      </c>
    </row>
    <row r="48" spans="1:5" x14ac:dyDescent="0.2">
      <c r="A48" s="26" t="s">
        <v>204</v>
      </c>
    </row>
    <row r="49" spans="1:1" ht="25.5" x14ac:dyDescent="0.2">
      <c r="A49" s="26" t="s">
        <v>205</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Deliverables</vt:lpstr>
      <vt:lpstr>Deliverables - Potential Harm</vt:lpstr>
      <vt:lpstr>Organizational Units</vt:lpstr>
      <vt:lpstr>ComprehensiveStrategic Finance</vt:lpstr>
      <vt:lpstr>Performance Measures</vt:lpstr>
      <vt:lpstr>Strategic Plan Summary</vt:lpstr>
      <vt:lpstr>Drop Down Options</vt:lpstr>
      <vt:lpstr>AgencyName</vt:lpstr>
      <vt:lpstr>Eval</vt:lpstr>
      <vt:lpstr>PartnerEntityType</vt:lpstr>
      <vt:lpstr>'ComprehensiveStrategic Finance'!Print_Titles</vt:lpstr>
      <vt:lpstr>Deliverables!Print_Titles</vt:lpstr>
      <vt:lpstr>'Deliverables - Potential Harm'!Print_Titles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2019-01-22T14:54:10Z</dcterms:modified>
</cp:coreProperties>
</file>